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4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5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tables/table3.xml" ContentType="application/vnd.openxmlformats-officedocument.spreadsheetml.table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e3c2ea2fb1251522/SOLSONA/Solsona el nom de les cases/Base de dades dels noms de les cases de la vella Solsona/"/>
    </mc:Choice>
  </mc:AlternateContent>
  <xr:revisionPtr revIDLastSave="1167" documentId="11_2590FBC1D37F243C72FBEC33C441E7C912A1E9EA" xr6:coauthVersionLast="47" xr6:coauthVersionMax="47" xr10:uidLastSave="{B22BBEC3-8CE3-45C9-B2F7-129F72D30452}"/>
  <bookViews>
    <workbookView xWindow="-110" yWindow="-110" windowWidth="19420" windowHeight="11500" firstSheet="5" activeTab="6" xr2:uid="{00000000-000D-0000-FFFF-FFFF00000000}"/>
  </bookViews>
  <sheets>
    <sheet name="Noms de les cases per Barris" sheetId="7" r:id="rId1"/>
    <sheet name="Estadístiques" sheetId="2" r:id="rId2"/>
    <sheet name="Nivell d'us" sheetId="6" r:id="rId3"/>
    <sheet name="Estructura morfològica" sheetId="4" r:id="rId4"/>
    <sheet name="Tipologia semàntica" sheetId="5" r:id="rId5"/>
    <sheet name="Cases sense nom conegut" sheetId="3" r:id="rId6"/>
    <sheet name="Noms de cases i comerços" sheetId="1" r:id="rId7"/>
    <sheet name="Noms de cases" sheetId="11" r:id="rId8"/>
    <sheet name="Noms cases sense repetir" sheetId="12" r:id="rId9"/>
    <sheet name="Clasificacions" sheetId="9" r:id="rId10"/>
  </sheets>
  <definedNames>
    <definedName name="_xlnm._FilterDatabase" localSheetId="5" hidden="1">'Cases sense nom conegut'!$B$1:$D$1</definedName>
    <definedName name="_xlnm._FilterDatabase" localSheetId="8" hidden="1">'Noms cases sense repetir'!$A$1:$N$503</definedName>
    <definedName name="_xlnm._FilterDatabase" localSheetId="7" hidden="1">'Noms de cases'!$A$1:$N$1</definedName>
    <definedName name="_xlnm._FilterDatabase" localSheetId="6" hidden="1">'Noms de cases i comerços'!$A$1:$N$1098</definedName>
    <definedName name="_xlcn.WorksheetConnection_Provesdiverses.xlsxTabla1" hidden="1">Noms_de_les_cases[]</definedName>
    <definedName name="BdD_Noms_Vella_Solsona" localSheetId="8">#REF!</definedName>
    <definedName name="BdD_Noms_Vella_Solsona" localSheetId="7">#REF!</definedName>
    <definedName name="BdD_Noms_Vella_Solsona">Noms_de_les_cases[#All]</definedName>
    <definedName name="Noms_cases_sense_comerç" localSheetId="8">#REF!</definedName>
    <definedName name="Noms_cases_sense_comerç">#REF!</definedName>
    <definedName name="NomsCasesSenseReperir">#REF!</definedName>
    <definedName name="NomsCasesSenseRepetits">#REF!</definedName>
    <definedName name="_xlnm.Print_Area" localSheetId="8">#REF!</definedName>
    <definedName name="_xlnm.Print_Area" localSheetId="7">#REF!</definedName>
    <definedName name="_xlnm.Print_Area" localSheetId="6">Noms_de_les_cases[#All]</definedName>
    <definedName name="_xlnm.Print_Titles" localSheetId="8">'Noms cases sense repetir'!$1:$1</definedName>
    <definedName name="_xlnm.Print_Titles" localSheetId="7">'Noms de cases'!$1:$1</definedName>
    <definedName name="_xlnm.Print_Titles" localSheetId="6">'Noms de cases i comerços'!$1:$1</definedName>
  </definedNames>
  <calcPr calcId="191029"/>
  <pivotCaches>
    <pivotCache cacheId="0" r:id="rId11"/>
    <pivotCache cacheId="1" r:id="rId12"/>
    <pivotCache cacheId="2" r:id="rId13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1" name="Tabla1" connection="WorksheetConnection_Proves diverses.xlsx!Tabla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2" l="1"/>
  <c r="A5" i="12"/>
  <c r="A6" i="12"/>
  <c r="A7" i="12"/>
  <c r="A8" i="12"/>
  <c r="A4" i="11"/>
  <c r="A5" i="11" s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165" i="11" s="1"/>
  <c r="A166" i="11" s="1"/>
  <c r="A167" i="11" s="1"/>
  <c r="A168" i="11" s="1"/>
  <c r="A169" i="11" s="1"/>
  <c r="A170" i="11" s="1"/>
  <c r="A171" i="11" s="1"/>
  <c r="A172" i="11" s="1"/>
  <c r="A173" i="11" s="1"/>
  <c r="A174" i="11" s="1"/>
  <c r="A175" i="11" s="1"/>
  <c r="A176" i="11" s="1"/>
  <c r="A177" i="11" s="1"/>
  <c r="A178" i="11" s="1"/>
  <c r="A179" i="11" s="1"/>
  <c r="A180" i="11" s="1"/>
  <c r="A181" i="11" s="1"/>
  <c r="A182" i="11" s="1"/>
  <c r="A183" i="11" s="1"/>
  <c r="A184" i="11" s="1"/>
  <c r="A185" i="11" s="1"/>
  <c r="A186" i="11" s="1"/>
  <c r="A187" i="11" s="1"/>
  <c r="A188" i="11" s="1"/>
  <c r="A189" i="11" s="1"/>
  <c r="A190" i="11" s="1"/>
  <c r="A191" i="11" s="1"/>
  <c r="A192" i="11" s="1"/>
  <c r="A193" i="11" s="1"/>
  <c r="A194" i="11" s="1"/>
  <c r="A195" i="11" s="1"/>
  <c r="A196" i="11" s="1"/>
  <c r="A197" i="11" s="1"/>
  <c r="A198" i="11" s="1"/>
  <c r="A199" i="11" s="1"/>
  <c r="A200" i="11" s="1"/>
  <c r="A201" i="11" s="1"/>
  <c r="A202" i="11" s="1"/>
  <c r="A203" i="11" s="1"/>
  <c r="A204" i="11" s="1"/>
  <c r="A205" i="11" s="1"/>
  <c r="A206" i="11" s="1"/>
  <c r="A207" i="11" s="1"/>
  <c r="A208" i="11" s="1"/>
  <c r="A209" i="11" s="1"/>
  <c r="A210" i="11" s="1"/>
  <c r="A211" i="11" s="1"/>
  <c r="A212" i="11" s="1"/>
  <c r="A213" i="11" s="1"/>
  <c r="A214" i="11" s="1"/>
  <c r="A215" i="11" s="1"/>
  <c r="A216" i="11" s="1"/>
  <c r="A217" i="11" s="1"/>
  <c r="A218" i="11" s="1"/>
  <c r="A219" i="11" s="1"/>
  <c r="A220" i="11" s="1"/>
  <c r="A221" i="11" s="1"/>
  <c r="A222" i="11" s="1"/>
  <c r="A223" i="11" s="1"/>
  <c r="A224" i="11" s="1"/>
  <c r="A225" i="11" s="1"/>
  <c r="A226" i="11" s="1"/>
  <c r="A227" i="11" s="1"/>
  <c r="A228" i="11" s="1"/>
  <c r="A229" i="11" s="1"/>
  <c r="A230" i="11" s="1"/>
  <c r="A231" i="11" s="1"/>
  <c r="A232" i="11" s="1"/>
  <c r="A233" i="11" s="1"/>
  <c r="A234" i="11" s="1"/>
  <c r="A235" i="11" s="1"/>
  <c r="A236" i="11" s="1"/>
  <c r="A237" i="11" s="1"/>
  <c r="A238" i="11" s="1"/>
  <c r="A239" i="11" s="1"/>
  <c r="A240" i="11" s="1"/>
  <c r="A241" i="11" s="1"/>
  <c r="A242" i="11" s="1"/>
  <c r="A243" i="11" s="1"/>
  <c r="A244" i="11" s="1"/>
  <c r="A245" i="11" s="1"/>
  <c r="A246" i="11" s="1"/>
  <c r="A247" i="11" s="1"/>
  <c r="A248" i="11" s="1"/>
  <c r="A249" i="11" s="1"/>
  <c r="A250" i="11" s="1"/>
  <c r="A251" i="11" s="1"/>
  <c r="A252" i="11" s="1"/>
  <c r="A253" i="11" s="1"/>
  <c r="A254" i="11" s="1"/>
  <c r="A255" i="11" s="1"/>
  <c r="A256" i="11" s="1"/>
  <c r="A257" i="11" s="1"/>
  <c r="A258" i="11" s="1"/>
  <c r="A259" i="11" s="1"/>
  <c r="A260" i="11" s="1"/>
  <c r="A261" i="11" s="1"/>
  <c r="A262" i="11" s="1"/>
  <c r="A263" i="11" s="1"/>
  <c r="A264" i="11" s="1"/>
  <c r="A265" i="11" s="1"/>
  <c r="A266" i="11" s="1"/>
  <c r="A267" i="11" s="1"/>
  <c r="A268" i="11" s="1"/>
  <c r="A269" i="11" s="1"/>
  <c r="A270" i="11" s="1"/>
  <c r="A271" i="11" s="1"/>
  <c r="A272" i="11" s="1"/>
  <c r="A273" i="11" s="1"/>
  <c r="A274" i="11" s="1"/>
  <c r="A275" i="11" s="1"/>
  <c r="A276" i="11" s="1"/>
  <c r="A277" i="11" s="1"/>
  <c r="A278" i="11" s="1"/>
  <c r="A279" i="11" s="1"/>
  <c r="A280" i="11" s="1"/>
  <c r="A281" i="11" s="1"/>
  <c r="A282" i="11" s="1"/>
  <c r="A283" i="11" s="1"/>
  <c r="A284" i="11" s="1"/>
  <c r="A285" i="11" s="1"/>
  <c r="A286" i="11" s="1"/>
  <c r="A287" i="11" s="1"/>
  <c r="A288" i="11" s="1"/>
  <c r="A289" i="11" s="1"/>
  <c r="A290" i="11" s="1"/>
  <c r="A291" i="11" s="1"/>
  <c r="A292" i="11" s="1"/>
  <c r="A293" i="11" s="1"/>
  <c r="A294" i="11" s="1"/>
  <c r="A295" i="11" s="1"/>
  <c r="A296" i="11" s="1"/>
  <c r="A297" i="11" s="1"/>
  <c r="A298" i="11" s="1"/>
  <c r="A299" i="11" s="1"/>
  <c r="A300" i="11" s="1"/>
  <c r="A301" i="11" s="1"/>
  <c r="A302" i="11" s="1"/>
  <c r="A303" i="11" s="1"/>
  <c r="A304" i="11" s="1"/>
  <c r="A305" i="11" s="1"/>
  <c r="A306" i="11" s="1"/>
  <c r="A307" i="11" s="1"/>
  <c r="A308" i="11" s="1"/>
  <c r="A309" i="11" s="1"/>
  <c r="A310" i="11" s="1"/>
  <c r="A311" i="11" s="1"/>
  <c r="A312" i="11" s="1"/>
  <c r="A313" i="11" s="1"/>
  <c r="A314" i="11" s="1"/>
  <c r="A315" i="11" s="1"/>
  <c r="A316" i="11" s="1"/>
  <c r="A317" i="11" s="1"/>
  <c r="A318" i="11" s="1"/>
  <c r="A319" i="11" s="1"/>
  <c r="A320" i="11" s="1"/>
  <c r="A321" i="11" s="1"/>
  <c r="A322" i="11" s="1"/>
  <c r="A323" i="11" s="1"/>
  <c r="A324" i="11" s="1"/>
  <c r="A325" i="11" s="1"/>
  <c r="A326" i="11" s="1"/>
  <c r="A327" i="11" s="1"/>
  <c r="A328" i="11" s="1"/>
  <c r="A329" i="11" s="1"/>
  <c r="A330" i="11" s="1"/>
  <c r="A331" i="11" s="1"/>
  <c r="A332" i="11" s="1"/>
  <c r="A333" i="11" s="1"/>
  <c r="A334" i="11" s="1"/>
  <c r="A335" i="11" s="1"/>
  <c r="A336" i="11" s="1"/>
  <c r="A337" i="11" s="1"/>
  <c r="A338" i="11" s="1"/>
  <c r="A339" i="11" s="1"/>
  <c r="A340" i="11" s="1"/>
  <c r="A341" i="11" s="1"/>
  <c r="A342" i="11" s="1"/>
  <c r="A343" i="11" s="1"/>
  <c r="A344" i="11" s="1"/>
  <c r="A345" i="11" s="1"/>
  <c r="A346" i="11" s="1"/>
  <c r="A347" i="11" s="1"/>
  <c r="A348" i="11" s="1"/>
  <c r="A349" i="11" s="1"/>
  <c r="A350" i="11" s="1"/>
  <c r="A351" i="11" s="1"/>
  <c r="A352" i="11" s="1"/>
  <c r="A353" i="11" s="1"/>
  <c r="A354" i="11" s="1"/>
  <c r="A355" i="11" s="1"/>
  <c r="A356" i="11" s="1"/>
  <c r="A357" i="11" s="1"/>
  <c r="A358" i="11" s="1"/>
  <c r="A359" i="11" s="1"/>
  <c r="A360" i="11" s="1"/>
  <c r="A361" i="11" s="1"/>
  <c r="A362" i="11" s="1"/>
  <c r="A363" i="11" s="1"/>
  <c r="A364" i="11" s="1"/>
  <c r="A365" i="11" s="1"/>
  <c r="A366" i="11" s="1"/>
  <c r="A367" i="11" s="1"/>
  <c r="A368" i="11" s="1"/>
  <c r="A369" i="11" s="1"/>
  <c r="A370" i="11" s="1"/>
  <c r="A371" i="11" s="1"/>
  <c r="A372" i="11" s="1"/>
  <c r="A373" i="11" s="1"/>
  <c r="A374" i="11" s="1"/>
  <c r="A375" i="11" s="1"/>
  <c r="A376" i="11" s="1"/>
  <c r="A377" i="11" s="1"/>
  <c r="A378" i="11" s="1"/>
  <c r="A379" i="11" s="1"/>
  <c r="A380" i="11" s="1"/>
  <c r="A381" i="11" s="1"/>
  <c r="A382" i="11" s="1"/>
  <c r="A383" i="11" s="1"/>
  <c r="A384" i="11" s="1"/>
  <c r="A385" i="11" s="1"/>
  <c r="A386" i="11" s="1"/>
  <c r="A387" i="11" s="1"/>
  <c r="A388" i="11" s="1"/>
  <c r="A389" i="11" s="1"/>
  <c r="A390" i="11" s="1"/>
  <c r="A391" i="11" s="1"/>
  <c r="A392" i="11" s="1"/>
  <c r="A393" i="11" s="1"/>
  <c r="A394" i="11" s="1"/>
  <c r="A395" i="11" s="1"/>
  <c r="A396" i="11" s="1"/>
  <c r="A397" i="11" s="1"/>
  <c r="A398" i="11" s="1"/>
  <c r="A399" i="11" s="1"/>
  <c r="A400" i="11" s="1"/>
  <c r="A401" i="11" s="1"/>
  <c r="A402" i="11" s="1"/>
  <c r="A403" i="11" s="1"/>
  <c r="A404" i="11" s="1"/>
  <c r="A405" i="11" s="1"/>
  <c r="A406" i="11" s="1"/>
  <c r="A407" i="11" s="1"/>
  <c r="A408" i="11" s="1"/>
  <c r="A409" i="11" s="1"/>
  <c r="A410" i="11" s="1"/>
  <c r="A411" i="11" s="1"/>
  <c r="A412" i="11" s="1"/>
  <c r="A413" i="11" s="1"/>
  <c r="A414" i="11" s="1"/>
  <c r="A415" i="11" s="1"/>
  <c r="A416" i="11" s="1"/>
  <c r="A417" i="11" s="1"/>
  <c r="A418" i="11" s="1"/>
  <c r="A419" i="11" s="1"/>
  <c r="A420" i="11" s="1"/>
  <c r="A421" i="11" s="1"/>
  <c r="A422" i="11" s="1"/>
  <c r="A423" i="11" s="1"/>
  <c r="A424" i="11" s="1"/>
  <c r="A425" i="11" s="1"/>
  <c r="A426" i="11" s="1"/>
  <c r="A427" i="11" s="1"/>
  <c r="A428" i="11" s="1"/>
  <c r="A429" i="11" s="1"/>
  <c r="A430" i="11" s="1"/>
  <c r="A431" i="11" s="1"/>
  <c r="A432" i="11" s="1"/>
  <c r="A433" i="11" s="1"/>
  <c r="A434" i="11" s="1"/>
  <c r="A435" i="11" s="1"/>
  <c r="A436" i="11" s="1"/>
  <c r="A437" i="11" s="1"/>
  <c r="A438" i="11" s="1"/>
  <c r="A439" i="11" s="1"/>
  <c r="A440" i="11" s="1"/>
  <c r="A441" i="11" s="1"/>
  <c r="A442" i="11" s="1"/>
  <c r="A443" i="11" s="1"/>
  <c r="A444" i="11" s="1"/>
  <c r="A445" i="11" s="1"/>
  <c r="A446" i="11" s="1"/>
  <c r="A447" i="11" s="1"/>
  <c r="A448" i="11" s="1"/>
  <c r="A449" i="11" s="1"/>
  <c r="A450" i="11" s="1"/>
  <c r="A451" i="11" s="1"/>
  <c r="A452" i="11" s="1"/>
  <c r="A453" i="11" s="1"/>
  <c r="A454" i="11" s="1"/>
  <c r="A455" i="11" s="1"/>
  <c r="A456" i="11" s="1"/>
  <c r="A457" i="11" s="1"/>
  <c r="A458" i="11" s="1"/>
  <c r="A459" i="11" s="1"/>
  <c r="A460" i="11" s="1"/>
  <c r="A461" i="11" s="1"/>
  <c r="A462" i="11" s="1"/>
  <c r="A463" i="11" s="1"/>
  <c r="A464" i="11" s="1"/>
  <c r="A465" i="11" s="1"/>
  <c r="A466" i="11" s="1"/>
  <c r="A467" i="11" s="1"/>
  <c r="A468" i="11" s="1"/>
  <c r="A469" i="11" s="1"/>
  <c r="A470" i="11" s="1"/>
  <c r="A471" i="11" s="1"/>
  <c r="A472" i="11" s="1"/>
  <c r="A473" i="11" s="1"/>
  <c r="A474" i="11" s="1"/>
  <c r="A475" i="11" s="1"/>
  <c r="A476" i="11" s="1"/>
  <c r="A477" i="11" s="1"/>
  <c r="A478" i="11" s="1"/>
  <c r="A479" i="11" s="1"/>
  <c r="A480" i="11" s="1"/>
  <c r="A481" i="11" s="1"/>
  <c r="A482" i="11" s="1"/>
  <c r="A483" i="11" s="1"/>
  <c r="A484" i="11" s="1"/>
  <c r="A485" i="11" s="1"/>
  <c r="A486" i="11" s="1"/>
  <c r="A487" i="11" s="1"/>
  <c r="A488" i="11" s="1"/>
  <c r="A489" i="11" s="1"/>
  <c r="A490" i="11" s="1"/>
  <c r="A491" i="11" s="1"/>
  <c r="A492" i="11" s="1"/>
  <c r="A493" i="11" s="1"/>
  <c r="A494" i="11" s="1"/>
  <c r="A495" i="11" s="1"/>
  <c r="A496" i="11" s="1"/>
  <c r="A497" i="11" s="1"/>
  <c r="A498" i="11" s="1"/>
  <c r="A499" i="11" s="1"/>
  <c r="A500" i="11" s="1"/>
  <c r="A501" i="11" s="1"/>
  <c r="A502" i="11" s="1"/>
  <c r="A503" i="11" s="1"/>
  <c r="A504" i="11" s="1"/>
  <c r="A505" i="11" s="1"/>
  <c r="A506" i="11" s="1"/>
  <c r="A507" i="11" s="1"/>
  <c r="A508" i="11" s="1"/>
  <c r="A509" i="11" s="1"/>
  <c r="A510" i="11" s="1"/>
  <c r="A511" i="11" s="1"/>
  <c r="A512" i="11" s="1"/>
  <c r="A513" i="11" s="1"/>
  <c r="A514" i="11" s="1"/>
  <c r="A515" i="11" s="1"/>
  <c r="A516" i="11" s="1"/>
  <c r="A517" i="11" s="1"/>
  <c r="A518" i="11" s="1"/>
  <c r="A519" i="11" s="1"/>
  <c r="A520" i="11" s="1"/>
  <c r="A521" i="11" s="1"/>
  <c r="A522" i="11" s="1"/>
  <c r="A523" i="11" s="1"/>
  <c r="A524" i="11" s="1"/>
  <c r="A525" i="11" s="1"/>
  <c r="A526" i="11" s="1"/>
  <c r="A527" i="11" s="1"/>
  <c r="A528" i="11" s="1"/>
  <c r="A529" i="11" s="1"/>
  <c r="A530" i="11" s="1"/>
  <c r="A531" i="11" s="1"/>
  <c r="A532" i="11" s="1"/>
  <c r="A533" i="11" s="1"/>
  <c r="A534" i="11" s="1"/>
  <c r="A535" i="11" s="1"/>
  <c r="A536" i="11" s="1"/>
  <c r="A537" i="11" s="1"/>
  <c r="A538" i="11" s="1"/>
  <c r="A539" i="11" s="1"/>
  <c r="A540" i="11" s="1"/>
  <c r="A541" i="11" s="1"/>
  <c r="A542" i="11" s="1"/>
  <c r="A543" i="11" s="1"/>
  <c r="A544" i="11" s="1"/>
  <c r="A545" i="11" s="1"/>
  <c r="A546" i="11" s="1"/>
  <c r="A547" i="11" s="1"/>
  <c r="A548" i="11" s="1"/>
  <c r="A549" i="11" s="1"/>
  <c r="A550" i="11" s="1"/>
  <c r="A551" i="11" s="1"/>
  <c r="A552" i="11" s="1"/>
  <c r="A553" i="11" s="1"/>
  <c r="A554" i="11" s="1"/>
  <c r="A555" i="11" s="1"/>
  <c r="A556" i="11" s="1"/>
  <c r="A557" i="11" s="1"/>
  <c r="A558" i="11" s="1"/>
  <c r="A559" i="11" s="1"/>
  <c r="A560" i="11" s="1"/>
  <c r="A561" i="11" s="1"/>
  <c r="A562" i="11" s="1"/>
  <c r="A563" i="11" s="1"/>
  <c r="A564" i="11" s="1"/>
  <c r="A565" i="11" s="1"/>
  <c r="A566" i="11" s="1"/>
  <c r="A567" i="11" s="1"/>
  <c r="A568" i="11" s="1"/>
  <c r="A569" i="11" s="1"/>
  <c r="A570" i="11" s="1"/>
  <c r="A571" i="11" s="1"/>
  <c r="A572" i="11" s="1"/>
  <c r="A573" i="11" s="1"/>
  <c r="A574" i="11" s="1"/>
  <c r="A575" i="11" s="1"/>
  <c r="A576" i="11" s="1"/>
  <c r="A577" i="11" s="1"/>
  <c r="A578" i="11" s="1"/>
  <c r="A579" i="11" s="1"/>
  <c r="A580" i="11" s="1"/>
  <c r="A581" i="11" s="1"/>
  <c r="A582" i="11" s="1"/>
  <c r="A583" i="11" s="1"/>
  <c r="A584" i="11" s="1"/>
  <c r="A585" i="11" s="1"/>
  <c r="A586" i="11" s="1"/>
  <c r="A587" i="11" s="1"/>
  <c r="A588" i="11" s="1"/>
  <c r="A589" i="11" s="1"/>
  <c r="A590" i="11" s="1"/>
  <c r="A591" i="11" s="1"/>
  <c r="A592" i="11" s="1"/>
  <c r="A593" i="11" s="1"/>
  <c r="A594" i="11" s="1"/>
  <c r="A595" i="11" s="1"/>
  <c r="A596" i="11" s="1"/>
  <c r="A597" i="11" s="1"/>
  <c r="A598" i="11" s="1"/>
  <c r="A599" i="11" s="1"/>
  <c r="A600" i="11" s="1"/>
  <c r="A601" i="11" s="1"/>
  <c r="A602" i="11" s="1"/>
  <c r="A603" i="11" s="1"/>
  <c r="A604" i="11" s="1"/>
  <c r="A605" i="11" s="1"/>
  <c r="A606" i="11" s="1"/>
  <c r="A607" i="11" s="1"/>
  <c r="A608" i="11" s="1"/>
  <c r="A609" i="11" s="1"/>
  <c r="A610" i="11" s="1"/>
  <c r="A611" i="11" s="1"/>
  <c r="A612" i="11" s="1"/>
  <c r="A613" i="11" s="1"/>
  <c r="A614" i="11" s="1"/>
  <c r="A615" i="11" s="1"/>
  <c r="A616" i="11" s="1"/>
  <c r="A617" i="11" s="1"/>
  <c r="A618" i="11" s="1"/>
  <c r="A619" i="11" s="1"/>
  <c r="A620" i="11" s="1"/>
  <c r="A621" i="11" s="1"/>
  <c r="A622" i="11" s="1"/>
  <c r="A623" i="11" s="1"/>
  <c r="A624" i="11" s="1"/>
  <c r="A625" i="11" s="1"/>
  <c r="A626" i="11" s="1"/>
  <c r="A627" i="11" s="1"/>
  <c r="A628" i="11" s="1"/>
  <c r="A629" i="11" s="1"/>
  <c r="A630" i="11" s="1"/>
  <c r="A631" i="11" s="1"/>
  <c r="A632" i="11" s="1"/>
  <c r="A633" i="11" s="1"/>
  <c r="A634" i="11" s="1"/>
  <c r="A635" i="11" s="1"/>
  <c r="A636" i="11" s="1"/>
  <c r="A637" i="11" s="1"/>
  <c r="A638" i="11" s="1"/>
  <c r="A639" i="11" s="1"/>
  <c r="A640" i="11" s="1"/>
  <c r="A641" i="11" s="1"/>
  <c r="A642" i="11" s="1"/>
  <c r="A643" i="11" s="1"/>
  <c r="A644" i="11" s="1"/>
  <c r="A645" i="11" s="1"/>
  <c r="A646" i="11" s="1"/>
  <c r="A647" i="11" s="1"/>
  <c r="A648" i="11" s="1"/>
  <c r="A649" i="11" s="1"/>
  <c r="A650" i="11" s="1"/>
  <c r="A651" i="11" s="1"/>
  <c r="A652" i="11" s="1"/>
  <c r="A653" i="11" s="1"/>
  <c r="A654" i="11" s="1"/>
  <c r="A655" i="11" s="1"/>
  <c r="A656" i="11" s="1"/>
  <c r="A657" i="11" s="1"/>
  <c r="A658" i="11" s="1"/>
  <c r="A659" i="11" s="1"/>
  <c r="A660" i="11" s="1"/>
  <c r="A661" i="11" s="1"/>
  <c r="A662" i="11" s="1"/>
  <c r="A663" i="11" s="1"/>
  <c r="A664" i="11" s="1"/>
  <c r="A665" i="11" s="1"/>
  <c r="A666" i="11" s="1"/>
  <c r="A667" i="11" s="1"/>
  <c r="A668" i="11" s="1"/>
  <c r="A669" i="11" s="1"/>
  <c r="A670" i="11" s="1"/>
  <c r="A671" i="11" s="1"/>
  <c r="A672" i="11" s="1"/>
  <c r="A673" i="11" s="1"/>
  <c r="A674" i="11" s="1"/>
  <c r="A675" i="11" s="1"/>
  <c r="A676" i="11" s="1"/>
  <c r="A677" i="11" s="1"/>
  <c r="A678" i="11" s="1"/>
  <c r="A679" i="11" s="1"/>
  <c r="A680" i="11" s="1"/>
  <c r="A681" i="11" s="1"/>
  <c r="A682" i="11" s="1"/>
  <c r="A683" i="11" s="1"/>
  <c r="A684" i="11" s="1"/>
  <c r="A685" i="11" s="1"/>
  <c r="A686" i="11" s="1"/>
  <c r="A687" i="11" s="1"/>
  <c r="A688" i="11" s="1"/>
  <c r="A689" i="11" s="1"/>
  <c r="A690" i="11" s="1"/>
  <c r="A691" i="11" s="1"/>
  <c r="A692" i="11" s="1"/>
  <c r="A693" i="11" s="1"/>
  <c r="A694" i="11" s="1"/>
  <c r="A695" i="11" s="1"/>
  <c r="A696" i="11" s="1"/>
  <c r="A697" i="11" s="1"/>
  <c r="A698" i="11" s="1"/>
  <c r="A699" i="11" s="1"/>
  <c r="A700" i="11" s="1"/>
  <c r="A701" i="11" s="1"/>
  <c r="A702" i="11" s="1"/>
  <c r="A703" i="11" s="1"/>
  <c r="A704" i="11" s="1"/>
  <c r="A705" i="11" s="1"/>
  <c r="A706" i="11" s="1"/>
  <c r="A707" i="11" s="1"/>
  <c r="A708" i="11" s="1"/>
  <c r="A709" i="11" s="1"/>
  <c r="A710" i="11" s="1"/>
  <c r="A711" i="11" s="1"/>
  <c r="A712" i="11" s="1"/>
  <c r="A713" i="11" s="1"/>
  <c r="A714" i="11" s="1"/>
  <c r="A715" i="11" s="1"/>
  <c r="A716" i="11" s="1"/>
  <c r="A717" i="11" s="1"/>
  <c r="A718" i="11" s="1"/>
  <c r="A719" i="11" s="1"/>
  <c r="A720" i="11" s="1"/>
  <c r="A721" i="11" s="1"/>
  <c r="A722" i="11" s="1"/>
  <c r="A723" i="11" s="1"/>
  <c r="A724" i="11" s="1"/>
  <c r="A725" i="11" s="1"/>
  <c r="A726" i="11" s="1"/>
  <c r="A727" i="11" s="1"/>
  <c r="A728" i="11" s="1"/>
  <c r="A729" i="11" s="1"/>
  <c r="A730" i="11" s="1"/>
  <c r="A731" i="11" s="1"/>
  <c r="A732" i="11" s="1"/>
  <c r="A733" i="11" s="1"/>
  <c r="A734" i="11" s="1"/>
  <c r="A735" i="11" s="1"/>
  <c r="A736" i="11" s="1"/>
  <c r="A737" i="11" s="1"/>
  <c r="A738" i="11" s="1"/>
  <c r="A739" i="11" s="1"/>
  <c r="A740" i="11" s="1"/>
  <c r="A741" i="11" s="1"/>
  <c r="A742" i="11" s="1"/>
  <c r="A743" i="11" s="1"/>
  <c r="A744" i="11" s="1"/>
  <c r="A745" i="11" s="1"/>
  <c r="A746" i="11" s="1"/>
  <c r="A747" i="11" s="1"/>
  <c r="A748" i="11" s="1"/>
  <c r="A749" i="11" s="1"/>
  <c r="A750" i="11" s="1"/>
  <c r="A751" i="11" s="1"/>
  <c r="A752" i="11" s="1"/>
  <c r="A753" i="11" s="1"/>
  <c r="A754" i="11" s="1"/>
  <c r="A755" i="11" s="1"/>
  <c r="A756" i="11" s="1"/>
  <c r="A757" i="11" s="1"/>
  <c r="A758" i="11" s="1"/>
  <c r="A759" i="11" s="1"/>
  <c r="A760" i="11" s="1"/>
  <c r="A761" i="11" s="1"/>
  <c r="A762" i="11" s="1"/>
  <c r="A763" i="11" s="1"/>
  <c r="A764" i="11" s="1"/>
  <c r="A765" i="11" s="1"/>
  <c r="A766" i="11" s="1"/>
  <c r="A767" i="11" s="1"/>
  <c r="A768" i="11" s="1"/>
  <c r="A769" i="11" s="1"/>
  <c r="A770" i="11" s="1"/>
  <c r="A771" i="1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L699" i="12"/>
  <c r="L698" i="12"/>
  <c r="L697" i="12"/>
  <c r="L696" i="12"/>
  <c r="L695" i="12"/>
  <c r="L694" i="12"/>
  <c r="L693" i="12"/>
  <c r="L692" i="12"/>
  <c r="L691" i="12"/>
  <c r="L690" i="12"/>
  <c r="L689" i="12"/>
  <c r="L688" i="12"/>
  <c r="L687" i="12"/>
  <c r="L686" i="12"/>
  <c r="L685" i="12"/>
  <c r="L684" i="12"/>
  <c r="L683" i="12"/>
  <c r="L682" i="12"/>
  <c r="L681" i="12"/>
  <c r="L680" i="12"/>
  <c r="L679" i="12"/>
  <c r="L678" i="12"/>
  <c r="L677" i="12"/>
  <c r="L676" i="12"/>
  <c r="L675" i="12"/>
  <c r="L674" i="12"/>
  <c r="L673" i="12"/>
  <c r="L672" i="12"/>
  <c r="L671" i="12"/>
  <c r="L670" i="12"/>
  <c r="L669" i="12"/>
  <c r="L668" i="12"/>
  <c r="L667" i="12"/>
  <c r="L666" i="12"/>
  <c r="L665" i="12"/>
  <c r="L664" i="12"/>
  <c r="L663" i="12"/>
  <c r="L662" i="12"/>
  <c r="L661" i="12"/>
  <c r="L660" i="12"/>
  <c r="L659" i="12"/>
  <c r="L658" i="12"/>
  <c r="L657" i="12"/>
  <c r="L656" i="12"/>
  <c r="L655" i="12"/>
  <c r="L654" i="12"/>
  <c r="L653" i="12"/>
  <c r="L652" i="12"/>
  <c r="L651" i="12"/>
  <c r="L650" i="12"/>
  <c r="L649" i="12"/>
  <c r="L648" i="12"/>
  <c r="L647" i="12"/>
  <c r="L646" i="12"/>
  <c r="L645" i="12"/>
  <c r="L644" i="12"/>
  <c r="L643" i="12"/>
  <c r="L642" i="12"/>
  <c r="L641" i="12"/>
  <c r="L640" i="12"/>
  <c r="L639" i="12"/>
  <c r="L638" i="12"/>
  <c r="L637" i="12"/>
  <c r="L636" i="12"/>
  <c r="L635" i="12"/>
  <c r="L634" i="12"/>
  <c r="L633" i="12"/>
  <c r="L632" i="12"/>
  <c r="L631" i="12"/>
  <c r="L630" i="12"/>
  <c r="L629" i="12"/>
  <c r="L628" i="12"/>
  <c r="L627" i="12"/>
  <c r="L626" i="12"/>
  <c r="L625" i="12"/>
  <c r="L624" i="12"/>
  <c r="L623" i="12"/>
  <c r="L622" i="12"/>
  <c r="L621" i="12"/>
  <c r="L620" i="12"/>
  <c r="L619" i="12"/>
  <c r="L618" i="12"/>
  <c r="L617" i="12"/>
  <c r="L616" i="12"/>
  <c r="L615" i="12"/>
  <c r="L614" i="12"/>
  <c r="L613" i="12"/>
  <c r="L612" i="12"/>
  <c r="L611" i="12"/>
  <c r="L610" i="12"/>
  <c r="L609" i="12"/>
  <c r="L608" i="12"/>
  <c r="L607" i="12"/>
  <c r="L606" i="12"/>
  <c r="L605" i="12"/>
  <c r="L604" i="12"/>
  <c r="L603" i="12"/>
  <c r="L602" i="12"/>
  <c r="L601" i="12"/>
  <c r="L600" i="12"/>
  <c r="L599" i="12"/>
  <c r="L598" i="12"/>
  <c r="L597" i="12"/>
  <c r="L596" i="12"/>
  <c r="L595" i="12"/>
  <c r="L594" i="12"/>
  <c r="L593" i="12"/>
  <c r="L592" i="12"/>
  <c r="L591" i="12"/>
  <c r="L590" i="12"/>
  <c r="L589" i="12"/>
  <c r="L588" i="12"/>
  <c r="L587" i="12"/>
  <c r="L586" i="12"/>
  <c r="L585" i="12"/>
  <c r="L584" i="12"/>
  <c r="L583" i="12"/>
  <c r="L582" i="12"/>
  <c r="L581" i="12"/>
  <c r="L580" i="12"/>
  <c r="L579" i="12"/>
  <c r="L578" i="12"/>
  <c r="L577" i="12"/>
  <c r="L576" i="12"/>
  <c r="L575" i="12"/>
  <c r="L574" i="12"/>
  <c r="L573" i="12"/>
  <c r="L572" i="12"/>
  <c r="L571" i="12"/>
  <c r="L570" i="12"/>
  <c r="L569" i="12"/>
  <c r="L568" i="12"/>
  <c r="L567" i="12"/>
  <c r="L566" i="12"/>
  <c r="L565" i="12"/>
  <c r="L564" i="12"/>
  <c r="L563" i="12"/>
  <c r="L562" i="12"/>
  <c r="L561" i="12"/>
  <c r="L560" i="12"/>
  <c r="L559" i="12"/>
  <c r="L558" i="12"/>
  <c r="L557" i="12"/>
  <c r="L556" i="12"/>
  <c r="L555" i="12"/>
  <c r="L554" i="12"/>
  <c r="L553" i="12"/>
  <c r="L552" i="12"/>
  <c r="L551" i="12"/>
  <c r="L550" i="12"/>
  <c r="L549" i="12"/>
  <c r="L548" i="12"/>
  <c r="L547" i="12"/>
  <c r="L546" i="12"/>
  <c r="L545" i="12"/>
  <c r="L544" i="12"/>
  <c r="L543" i="12"/>
  <c r="L542" i="12"/>
  <c r="L541" i="12"/>
  <c r="L540" i="12"/>
  <c r="L539" i="12"/>
  <c r="L538" i="12"/>
  <c r="L537" i="12"/>
  <c r="L536" i="12"/>
  <c r="L535" i="12"/>
  <c r="L534" i="12"/>
  <c r="L533" i="12"/>
  <c r="L532" i="12"/>
  <c r="L531" i="12"/>
  <c r="L530" i="12"/>
  <c r="L529" i="12"/>
  <c r="L528" i="12"/>
  <c r="L527" i="12"/>
  <c r="L526" i="12"/>
  <c r="L525" i="12"/>
  <c r="L524" i="12"/>
  <c r="L523" i="12"/>
  <c r="L522" i="12"/>
  <c r="L521" i="12"/>
  <c r="L520" i="12"/>
  <c r="L519" i="12"/>
  <c r="L518" i="12"/>
  <c r="L517" i="12"/>
  <c r="L516" i="12"/>
  <c r="L515" i="12"/>
  <c r="L514" i="12"/>
  <c r="L513" i="12"/>
  <c r="L512" i="12"/>
  <c r="L511" i="12"/>
  <c r="L510" i="12"/>
  <c r="L509" i="12"/>
  <c r="L508" i="12"/>
  <c r="L507" i="12"/>
  <c r="L506" i="12"/>
  <c r="L505" i="12"/>
  <c r="L504" i="12"/>
  <c r="L503" i="12"/>
  <c r="L502" i="12"/>
  <c r="L501" i="12"/>
  <c r="L500" i="12"/>
  <c r="L499" i="12"/>
  <c r="L498" i="12"/>
  <c r="L497" i="12"/>
  <c r="L496" i="12"/>
  <c r="L495" i="12"/>
  <c r="L494" i="12"/>
  <c r="L493" i="12"/>
  <c r="L492" i="12"/>
  <c r="L491" i="12"/>
  <c r="L490" i="12"/>
  <c r="L489" i="12"/>
  <c r="L488" i="12"/>
  <c r="L487" i="12"/>
  <c r="L486" i="12"/>
  <c r="L485" i="12"/>
  <c r="L484" i="12"/>
  <c r="L483" i="12"/>
  <c r="L482" i="12"/>
  <c r="L481" i="12"/>
  <c r="L480" i="12"/>
  <c r="L479" i="12"/>
  <c r="L478" i="12"/>
  <c r="L477" i="12"/>
  <c r="L476" i="12"/>
  <c r="L475" i="12"/>
  <c r="L474" i="12"/>
  <c r="L473" i="12"/>
  <c r="L472" i="12"/>
  <c r="L471" i="12"/>
  <c r="L470" i="12"/>
  <c r="L469" i="12"/>
  <c r="L468" i="12"/>
  <c r="L467" i="12"/>
  <c r="L466" i="12"/>
  <c r="L465" i="12"/>
  <c r="L464" i="12"/>
  <c r="L463" i="12"/>
  <c r="L462" i="12"/>
  <c r="L461" i="12"/>
  <c r="L460" i="12"/>
  <c r="L459" i="12"/>
  <c r="L458" i="12"/>
  <c r="L457" i="12"/>
  <c r="L456" i="12"/>
  <c r="L455" i="12"/>
  <c r="L454" i="12"/>
  <c r="L453" i="12"/>
  <c r="L452" i="12"/>
  <c r="L451" i="12"/>
  <c r="L450" i="12"/>
  <c r="L449" i="12"/>
  <c r="L448" i="12"/>
  <c r="L447" i="12"/>
  <c r="L446" i="12"/>
  <c r="L445" i="12"/>
  <c r="L444" i="12"/>
  <c r="L443" i="12"/>
  <c r="L442" i="12"/>
  <c r="L441" i="12"/>
  <c r="L440" i="12"/>
  <c r="L439" i="12"/>
  <c r="L438" i="12"/>
  <c r="L437" i="12"/>
  <c r="L436" i="12"/>
  <c r="L435" i="12"/>
  <c r="L434" i="12"/>
  <c r="L433" i="12"/>
  <c r="L432" i="12"/>
  <c r="L431" i="12"/>
  <c r="L430" i="12"/>
  <c r="L429" i="12"/>
  <c r="L428" i="12"/>
  <c r="L427" i="12"/>
  <c r="L426" i="12"/>
  <c r="L425" i="12"/>
  <c r="L424" i="12"/>
  <c r="L423" i="12"/>
  <c r="L422" i="12"/>
  <c r="L421" i="12"/>
  <c r="L420" i="12"/>
  <c r="L419" i="12"/>
  <c r="L418" i="12"/>
  <c r="L417" i="12"/>
  <c r="L416" i="12"/>
  <c r="L415" i="12"/>
  <c r="L414" i="12"/>
  <c r="L413" i="12"/>
  <c r="L412" i="12"/>
  <c r="L411" i="12"/>
  <c r="L410" i="12"/>
  <c r="L409" i="12"/>
  <c r="L408" i="12"/>
  <c r="L407" i="12"/>
  <c r="L406" i="12"/>
  <c r="L405" i="12"/>
  <c r="L404" i="12"/>
  <c r="L403" i="12"/>
  <c r="L402" i="12"/>
  <c r="L401" i="12"/>
  <c r="L400" i="12"/>
  <c r="L399" i="12"/>
  <c r="L398" i="12"/>
  <c r="L397" i="12"/>
  <c r="L396" i="12"/>
  <c r="L395" i="12"/>
  <c r="L394" i="12"/>
  <c r="L393" i="12"/>
  <c r="L392" i="12"/>
  <c r="L391" i="12"/>
  <c r="L390" i="12"/>
  <c r="L389" i="12"/>
  <c r="L388" i="12"/>
  <c r="L387" i="12"/>
  <c r="L386" i="12"/>
  <c r="L385" i="12"/>
  <c r="L384" i="12"/>
  <c r="L383" i="12"/>
  <c r="L382" i="12"/>
  <c r="L381" i="12"/>
  <c r="L380" i="12"/>
  <c r="L379" i="12"/>
  <c r="L378" i="12"/>
  <c r="L377" i="12"/>
  <c r="L376" i="12"/>
  <c r="L375" i="12"/>
  <c r="L374" i="12"/>
  <c r="L373" i="12"/>
  <c r="L372" i="12"/>
  <c r="L371" i="12"/>
  <c r="L370" i="12"/>
  <c r="L369" i="12"/>
  <c r="L368" i="12"/>
  <c r="L367" i="12"/>
  <c r="L366" i="12"/>
  <c r="L365" i="12"/>
  <c r="L364" i="12"/>
  <c r="L363" i="12"/>
  <c r="L362" i="12"/>
  <c r="L361" i="12"/>
  <c r="L360" i="12"/>
  <c r="L359" i="12"/>
  <c r="L358" i="12"/>
  <c r="L357" i="12"/>
  <c r="L356" i="12"/>
  <c r="L355" i="12"/>
  <c r="L354" i="12"/>
  <c r="L353" i="12"/>
  <c r="L352" i="12"/>
  <c r="L351" i="12"/>
  <c r="L350" i="12"/>
  <c r="L349" i="12"/>
  <c r="L348" i="12"/>
  <c r="L347" i="12"/>
  <c r="L346" i="12"/>
  <c r="L345" i="12"/>
  <c r="L344" i="12"/>
  <c r="L343" i="12"/>
  <c r="L342" i="12"/>
  <c r="L341" i="12"/>
  <c r="L340" i="12"/>
  <c r="L339" i="12"/>
  <c r="L338" i="12"/>
  <c r="L337" i="12"/>
  <c r="L336" i="12"/>
  <c r="L335" i="12"/>
  <c r="L334" i="12"/>
  <c r="L333" i="12"/>
  <c r="L332" i="12"/>
  <c r="L331" i="12"/>
  <c r="L330" i="12"/>
  <c r="L329" i="12"/>
  <c r="L328" i="12"/>
  <c r="L327" i="12"/>
  <c r="L326" i="12"/>
  <c r="L325" i="12"/>
  <c r="L324" i="12"/>
  <c r="L323" i="12"/>
  <c r="L322" i="12"/>
  <c r="L321" i="12"/>
  <c r="L320" i="12"/>
  <c r="L319" i="12"/>
  <c r="L318" i="12"/>
  <c r="L317" i="12"/>
  <c r="L316" i="12"/>
  <c r="L315" i="12"/>
  <c r="L314" i="12"/>
  <c r="L313" i="12"/>
  <c r="L312" i="12"/>
  <c r="L311" i="12"/>
  <c r="L310" i="12"/>
  <c r="L309" i="12"/>
  <c r="L308" i="12"/>
  <c r="L307" i="12"/>
  <c r="L306" i="12"/>
  <c r="L305" i="12"/>
  <c r="L304" i="12"/>
  <c r="L303" i="12"/>
  <c r="L302" i="12"/>
  <c r="L301" i="12"/>
  <c r="L300" i="12"/>
  <c r="L299" i="12"/>
  <c r="L298" i="12"/>
  <c r="L297" i="12"/>
  <c r="L296" i="12"/>
  <c r="L295" i="12"/>
  <c r="L294" i="12"/>
  <c r="L293" i="12"/>
  <c r="L292" i="12"/>
  <c r="L291" i="12"/>
  <c r="L290" i="12"/>
  <c r="L289" i="12"/>
  <c r="L288" i="12"/>
  <c r="L287" i="12"/>
  <c r="L286" i="12"/>
  <c r="L285" i="12"/>
  <c r="L284" i="12"/>
  <c r="L283" i="12"/>
  <c r="L282" i="12"/>
  <c r="L281" i="12"/>
  <c r="L280" i="12"/>
  <c r="L279" i="12"/>
  <c r="L278" i="12"/>
  <c r="L277" i="12"/>
  <c r="L276" i="12"/>
  <c r="L275" i="12"/>
  <c r="L274" i="12"/>
  <c r="L273" i="12"/>
  <c r="L272" i="12"/>
  <c r="L271" i="12"/>
  <c r="L270" i="12"/>
  <c r="L269" i="12"/>
  <c r="L268" i="12"/>
  <c r="L267" i="12"/>
  <c r="L266" i="12"/>
  <c r="L265" i="12"/>
  <c r="L264" i="12"/>
  <c r="L263" i="12"/>
  <c r="L262" i="12"/>
  <c r="L261" i="12"/>
  <c r="L260" i="12"/>
  <c r="L259" i="12"/>
  <c r="L258" i="12"/>
  <c r="L257" i="12"/>
  <c r="L256" i="12"/>
  <c r="L255" i="12"/>
  <c r="L254" i="12"/>
  <c r="L253" i="12"/>
  <c r="L252" i="12"/>
  <c r="L251" i="12"/>
  <c r="L250" i="12"/>
  <c r="L249" i="12"/>
  <c r="L248" i="12"/>
  <c r="L247" i="12"/>
  <c r="L246" i="12"/>
  <c r="L245" i="12"/>
  <c r="L244" i="12"/>
  <c r="L243" i="12"/>
  <c r="L242" i="12"/>
  <c r="L241" i="12"/>
  <c r="L240" i="12"/>
  <c r="L239" i="12"/>
  <c r="L238" i="12"/>
  <c r="L237" i="12"/>
  <c r="L236" i="12"/>
  <c r="L235" i="12"/>
  <c r="L234" i="12"/>
  <c r="L233" i="12"/>
  <c r="L232" i="12"/>
  <c r="L231" i="12"/>
  <c r="L230" i="12"/>
  <c r="L229" i="12"/>
  <c r="L228" i="12"/>
  <c r="L227" i="12"/>
  <c r="L226" i="12"/>
  <c r="L225" i="12"/>
  <c r="L224" i="12"/>
  <c r="L223" i="12"/>
  <c r="L222" i="12"/>
  <c r="L221" i="12"/>
  <c r="L220" i="12"/>
  <c r="L219" i="12"/>
  <c r="L218" i="12"/>
  <c r="L217" i="12"/>
  <c r="L216" i="12"/>
  <c r="L215" i="12"/>
  <c r="L214" i="12"/>
  <c r="L213" i="12"/>
  <c r="L212" i="12"/>
  <c r="L211" i="12"/>
  <c r="L210" i="12"/>
  <c r="L209" i="12"/>
  <c r="L208" i="12"/>
  <c r="L207" i="12"/>
  <c r="L206" i="12"/>
  <c r="L205" i="12"/>
  <c r="L204" i="12"/>
  <c r="L203" i="12"/>
  <c r="L202" i="12"/>
  <c r="L201" i="12"/>
  <c r="L200" i="12"/>
  <c r="L199" i="12"/>
  <c r="L198" i="12"/>
  <c r="L197" i="12"/>
  <c r="L196" i="12"/>
  <c r="L195" i="12"/>
  <c r="L194" i="12"/>
  <c r="L193" i="12"/>
  <c r="L192" i="12"/>
  <c r="L191" i="12"/>
  <c r="L190" i="12"/>
  <c r="L189" i="12"/>
  <c r="L188" i="12"/>
  <c r="L187" i="12"/>
  <c r="L186" i="12"/>
  <c r="L185" i="12"/>
  <c r="L184" i="12"/>
  <c r="L183" i="12"/>
  <c r="L182" i="12"/>
  <c r="L181" i="12"/>
  <c r="L180" i="12"/>
  <c r="L179" i="12"/>
  <c r="L178" i="12"/>
  <c r="L177" i="12"/>
  <c r="L176" i="12"/>
  <c r="L175" i="12"/>
  <c r="L174" i="12"/>
  <c r="L173" i="12"/>
  <c r="L172" i="12"/>
  <c r="L171" i="12"/>
  <c r="L170" i="12"/>
  <c r="L169" i="12"/>
  <c r="L168" i="12"/>
  <c r="L167" i="12"/>
  <c r="L166" i="12"/>
  <c r="L165" i="12"/>
  <c r="L164" i="12"/>
  <c r="L163" i="12"/>
  <c r="L162" i="12"/>
  <c r="L161" i="12"/>
  <c r="L160" i="12"/>
  <c r="L159" i="12"/>
  <c r="L158" i="12"/>
  <c r="L157" i="12"/>
  <c r="L156" i="12"/>
  <c r="L155" i="12"/>
  <c r="L154" i="12"/>
  <c r="L153" i="12"/>
  <c r="L152" i="12"/>
  <c r="L151" i="12"/>
  <c r="L150" i="12"/>
  <c r="L149" i="12"/>
  <c r="L148" i="12"/>
  <c r="L147" i="12"/>
  <c r="L146" i="12"/>
  <c r="L145" i="12"/>
  <c r="L144" i="12"/>
  <c r="L143" i="12"/>
  <c r="L142" i="12"/>
  <c r="L141" i="12"/>
  <c r="L140" i="12"/>
  <c r="L139" i="12"/>
  <c r="L138" i="12"/>
  <c r="L137" i="12"/>
  <c r="L136" i="12"/>
  <c r="L135" i="12"/>
  <c r="L134" i="12"/>
  <c r="L133" i="12"/>
  <c r="L132" i="12"/>
  <c r="L131" i="12"/>
  <c r="L130" i="12"/>
  <c r="L129" i="12"/>
  <c r="L128" i="12"/>
  <c r="L127" i="12"/>
  <c r="L126" i="12"/>
  <c r="L125" i="12"/>
  <c r="L124" i="12"/>
  <c r="L123" i="12"/>
  <c r="L122" i="12"/>
  <c r="L121" i="12"/>
  <c r="L120" i="12"/>
  <c r="L119" i="12"/>
  <c r="L118" i="12"/>
  <c r="L117" i="12"/>
  <c r="L116" i="12"/>
  <c r="L115" i="12"/>
  <c r="L114" i="12"/>
  <c r="L113" i="12"/>
  <c r="L112" i="12"/>
  <c r="L111" i="12"/>
  <c r="L110" i="12"/>
  <c r="L109" i="12"/>
  <c r="L108" i="12"/>
  <c r="L107" i="12"/>
  <c r="L106" i="12"/>
  <c r="L105" i="12"/>
  <c r="L104" i="12"/>
  <c r="L103" i="12"/>
  <c r="L102" i="12"/>
  <c r="L101" i="12"/>
  <c r="L100" i="12"/>
  <c r="L99" i="12"/>
  <c r="L98" i="12"/>
  <c r="L97" i="12"/>
  <c r="L96" i="12"/>
  <c r="L95" i="12"/>
  <c r="L94" i="12"/>
  <c r="L93" i="12"/>
  <c r="L92" i="12"/>
  <c r="L91" i="12"/>
  <c r="L90" i="12"/>
  <c r="L89" i="12"/>
  <c r="L88" i="12"/>
  <c r="L87" i="12"/>
  <c r="L86" i="12"/>
  <c r="L85" i="12"/>
  <c r="L84" i="12"/>
  <c r="L83" i="12"/>
  <c r="L82" i="12"/>
  <c r="L81" i="12"/>
  <c r="L80" i="12"/>
  <c r="L79" i="12"/>
  <c r="L78" i="12"/>
  <c r="L77" i="12"/>
  <c r="L76" i="12"/>
  <c r="L75" i="12"/>
  <c r="L74" i="12"/>
  <c r="L73" i="12"/>
  <c r="L72" i="12"/>
  <c r="L71" i="12"/>
  <c r="L70" i="12"/>
  <c r="L69" i="12"/>
  <c r="L68" i="12"/>
  <c r="L67" i="12"/>
  <c r="L66" i="12"/>
  <c r="L65" i="12"/>
  <c r="L64" i="12"/>
  <c r="L63" i="12"/>
  <c r="L62" i="12"/>
  <c r="L61" i="12"/>
  <c r="L60" i="12"/>
  <c r="L59" i="12"/>
  <c r="L58" i="12"/>
  <c r="L57" i="12"/>
  <c r="L56" i="12"/>
  <c r="L55" i="12"/>
  <c r="L54" i="12"/>
  <c r="L53" i="12"/>
  <c r="L52" i="12"/>
  <c r="L51" i="12"/>
  <c r="L50" i="12"/>
  <c r="L49" i="12"/>
  <c r="L48" i="12"/>
  <c r="L47" i="12"/>
  <c r="L46" i="12"/>
  <c r="L45" i="12"/>
  <c r="L44" i="12"/>
  <c r="L43" i="12"/>
  <c r="L42" i="12"/>
  <c r="L41" i="12"/>
  <c r="L40" i="12"/>
  <c r="L39" i="12"/>
  <c r="L38" i="12"/>
  <c r="L37" i="12"/>
  <c r="L36" i="12"/>
  <c r="L35" i="12"/>
  <c r="L34" i="12"/>
  <c r="L33" i="12"/>
  <c r="L32" i="12"/>
  <c r="L31" i="12"/>
  <c r="L30" i="12"/>
  <c r="L29" i="12"/>
  <c r="L28" i="12"/>
  <c r="L27" i="12"/>
  <c r="L26" i="12"/>
  <c r="L25" i="12"/>
  <c r="L24" i="12"/>
  <c r="L23" i="12"/>
  <c r="L22" i="12"/>
  <c r="L21" i="12"/>
  <c r="L20" i="12"/>
  <c r="L19" i="12"/>
  <c r="L18" i="12"/>
  <c r="L17" i="12"/>
  <c r="L16" i="12"/>
  <c r="L15" i="12"/>
  <c r="L14" i="12"/>
  <c r="L13" i="12"/>
  <c r="L12" i="12"/>
  <c r="L11" i="12"/>
  <c r="L10" i="12"/>
  <c r="L9" i="12"/>
  <c r="L8" i="12"/>
  <c r="L7" i="12"/>
  <c r="L6" i="12"/>
  <c r="L5" i="12"/>
  <c r="L4" i="12"/>
  <c r="L3" i="12"/>
  <c r="A3" i="12"/>
  <c r="L2" i="12"/>
  <c r="L771" i="11"/>
  <c r="L770" i="11"/>
  <c r="L769" i="11"/>
  <c r="L768" i="11"/>
  <c r="L767" i="11"/>
  <c r="L766" i="11"/>
  <c r="L765" i="11"/>
  <c r="L764" i="11"/>
  <c r="L763" i="11"/>
  <c r="L762" i="11"/>
  <c r="L761" i="11"/>
  <c r="L760" i="11"/>
  <c r="L759" i="11"/>
  <c r="L758" i="11"/>
  <c r="L757" i="11"/>
  <c r="L756" i="11"/>
  <c r="L755" i="11"/>
  <c r="L754" i="11"/>
  <c r="L753" i="11"/>
  <c r="L752" i="11"/>
  <c r="L751" i="11"/>
  <c r="L750" i="11"/>
  <c r="L749" i="11"/>
  <c r="L748" i="11"/>
  <c r="L747" i="11"/>
  <c r="L746" i="11"/>
  <c r="L745" i="11"/>
  <c r="L744" i="11"/>
  <c r="L743" i="11"/>
  <c r="L742" i="11"/>
  <c r="L741" i="11"/>
  <c r="L740" i="11"/>
  <c r="L739" i="11"/>
  <c r="L738" i="11"/>
  <c r="L737" i="11"/>
  <c r="L736" i="11"/>
  <c r="L735" i="11"/>
  <c r="L734" i="11"/>
  <c r="L733" i="11"/>
  <c r="L732" i="11"/>
  <c r="L731" i="11"/>
  <c r="L730" i="11"/>
  <c r="L729" i="11"/>
  <c r="L728" i="11"/>
  <c r="L727" i="11"/>
  <c r="L726" i="11"/>
  <c r="L725" i="11"/>
  <c r="L724" i="11"/>
  <c r="L723" i="11"/>
  <c r="L722" i="11"/>
  <c r="L721" i="11"/>
  <c r="L720" i="11"/>
  <c r="L719" i="11"/>
  <c r="L718" i="11"/>
  <c r="L717" i="11"/>
  <c r="L716" i="11"/>
  <c r="L715" i="11"/>
  <c r="L714" i="11"/>
  <c r="L713" i="11"/>
  <c r="L712" i="11"/>
  <c r="L711" i="11"/>
  <c r="L710" i="11"/>
  <c r="L709" i="11"/>
  <c r="L708" i="11"/>
  <c r="L707" i="11"/>
  <c r="L706" i="11"/>
  <c r="L705" i="11"/>
  <c r="L704" i="11"/>
  <c r="L703" i="11"/>
  <c r="L702" i="11"/>
  <c r="L701" i="11"/>
  <c r="L700" i="11"/>
  <c r="L699" i="11"/>
  <c r="L698" i="11"/>
  <c r="L697" i="11"/>
  <c r="L696" i="11"/>
  <c r="L695" i="11"/>
  <c r="L694" i="11"/>
  <c r="L693" i="11"/>
  <c r="L692" i="11"/>
  <c r="L691" i="11"/>
  <c r="L690" i="11"/>
  <c r="L689" i="11"/>
  <c r="L688" i="11"/>
  <c r="L687" i="11"/>
  <c r="L686" i="11"/>
  <c r="L685" i="11"/>
  <c r="L684" i="11"/>
  <c r="L683" i="11"/>
  <c r="L682" i="11"/>
  <c r="L681" i="11"/>
  <c r="L680" i="11"/>
  <c r="L679" i="11"/>
  <c r="L678" i="11"/>
  <c r="L677" i="11"/>
  <c r="L676" i="11"/>
  <c r="L675" i="11"/>
  <c r="L674" i="11"/>
  <c r="L673" i="11"/>
  <c r="L672" i="11"/>
  <c r="L671" i="11"/>
  <c r="L670" i="11"/>
  <c r="L669" i="11"/>
  <c r="L668" i="11"/>
  <c r="L667" i="11"/>
  <c r="L666" i="11"/>
  <c r="L665" i="11"/>
  <c r="L664" i="11"/>
  <c r="L663" i="11"/>
  <c r="L662" i="11"/>
  <c r="L661" i="11"/>
  <c r="L660" i="11"/>
  <c r="L659" i="11"/>
  <c r="L658" i="11"/>
  <c r="L657" i="11"/>
  <c r="L656" i="11"/>
  <c r="L655" i="11"/>
  <c r="L654" i="11"/>
  <c r="L653" i="11"/>
  <c r="L652" i="11"/>
  <c r="L651" i="11"/>
  <c r="L650" i="11"/>
  <c r="L649" i="11"/>
  <c r="L648" i="11"/>
  <c r="L647" i="11"/>
  <c r="L646" i="11"/>
  <c r="L645" i="11"/>
  <c r="L644" i="11"/>
  <c r="L643" i="11"/>
  <c r="L642" i="11"/>
  <c r="L641" i="11"/>
  <c r="L640" i="11"/>
  <c r="L639" i="11"/>
  <c r="L638" i="11"/>
  <c r="L637" i="11"/>
  <c r="L636" i="11"/>
  <c r="L635" i="11"/>
  <c r="L634" i="11"/>
  <c r="L633" i="11"/>
  <c r="L632" i="11"/>
  <c r="L631" i="11"/>
  <c r="L630" i="11"/>
  <c r="L629" i="11"/>
  <c r="L628" i="11"/>
  <c r="L627" i="11"/>
  <c r="L626" i="11"/>
  <c r="L625" i="11"/>
  <c r="L624" i="11"/>
  <c r="L623" i="11"/>
  <c r="L622" i="11"/>
  <c r="L621" i="11"/>
  <c r="L620" i="11"/>
  <c r="L619" i="11"/>
  <c r="L618" i="11"/>
  <c r="L617" i="11"/>
  <c r="L616" i="11"/>
  <c r="L615" i="11"/>
  <c r="L614" i="11"/>
  <c r="L613" i="11"/>
  <c r="L612" i="11"/>
  <c r="L611" i="11"/>
  <c r="L610" i="11"/>
  <c r="L609" i="11"/>
  <c r="L608" i="11"/>
  <c r="L607" i="11"/>
  <c r="L606" i="11"/>
  <c r="L605" i="11"/>
  <c r="L604" i="11"/>
  <c r="L603" i="11"/>
  <c r="L602" i="11"/>
  <c r="L601" i="11"/>
  <c r="L600" i="11"/>
  <c r="L599" i="11"/>
  <c r="L598" i="11"/>
  <c r="L597" i="11"/>
  <c r="L596" i="11"/>
  <c r="L595" i="11"/>
  <c r="L594" i="11"/>
  <c r="L593" i="11"/>
  <c r="L592" i="11"/>
  <c r="L591" i="11"/>
  <c r="L590" i="11"/>
  <c r="L589" i="11"/>
  <c r="L588" i="11"/>
  <c r="L587" i="11"/>
  <c r="L586" i="11"/>
  <c r="L585" i="11"/>
  <c r="L584" i="11"/>
  <c r="L583" i="11"/>
  <c r="L582" i="11"/>
  <c r="L581" i="11"/>
  <c r="L580" i="11"/>
  <c r="L579" i="11"/>
  <c r="L578" i="11"/>
  <c r="L577" i="11"/>
  <c r="L576" i="11"/>
  <c r="L575" i="11"/>
  <c r="L574" i="11"/>
  <c r="L573" i="11"/>
  <c r="L572" i="11"/>
  <c r="L571" i="11"/>
  <c r="L570" i="11"/>
  <c r="L569" i="11"/>
  <c r="L568" i="11"/>
  <c r="L567" i="11"/>
  <c r="L566" i="11"/>
  <c r="L565" i="11"/>
  <c r="L564" i="11"/>
  <c r="L563" i="11"/>
  <c r="L562" i="11"/>
  <c r="L561" i="11"/>
  <c r="L560" i="11"/>
  <c r="L559" i="11"/>
  <c r="L558" i="11"/>
  <c r="L557" i="11"/>
  <c r="L556" i="11"/>
  <c r="L555" i="11"/>
  <c r="L554" i="11"/>
  <c r="L553" i="11"/>
  <c r="L552" i="11"/>
  <c r="L551" i="11"/>
  <c r="L550" i="11"/>
  <c r="L549" i="11"/>
  <c r="L548" i="11"/>
  <c r="L547" i="11"/>
  <c r="L546" i="11"/>
  <c r="L542" i="11"/>
  <c r="L545" i="11"/>
  <c r="L541" i="11"/>
  <c r="L544" i="11"/>
  <c r="L543" i="11"/>
  <c r="L540" i="11"/>
  <c r="L539" i="11"/>
  <c r="L538" i="11"/>
  <c r="L537" i="11"/>
  <c r="L536" i="11"/>
  <c r="L535" i="11"/>
  <c r="L534" i="11"/>
  <c r="L533" i="11"/>
  <c r="L532" i="11"/>
  <c r="L531" i="11"/>
  <c r="L530" i="11"/>
  <c r="L529" i="11"/>
  <c r="L528" i="11"/>
  <c r="L527" i="11"/>
  <c r="L526" i="11"/>
  <c r="L525" i="11"/>
  <c r="L524" i="11"/>
  <c r="L523" i="11"/>
  <c r="L522" i="11"/>
  <c r="L521" i="11"/>
  <c r="L520" i="11"/>
  <c r="L519" i="11"/>
  <c r="L518" i="11"/>
  <c r="L517" i="11"/>
  <c r="L516" i="11"/>
  <c r="L515" i="11"/>
  <c r="L514" i="11"/>
  <c r="L513" i="11"/>
  <c r="L512" i="11"/>
  <c r="L511" i="11"/>
  <c r="L510" i="11"/>
  <c r="L509" i="11"/>
  <c r="L508" i="11"/>
  <c r="L507" i="11"/>
  <c r="L506" i="11"/>
  <c r="L505" i="11"/>
  <c r="L504" i="11"/>
  <c r="L503" i="11"/>
  <c r="L502" i="11"/>
  <c r="L501" i="11"/>
  <c r="L500" i="11"/>
  <c r="L499" i="11"/>
  <c r="L498" i="11"/>
  <c r="L497" i="11"/>
  <c r="L496" i="11"/>
  <c r="L495" i="11"/>
  <c r="L494" i="11"/>
  <c r="L493" i="11"/>
  <c r="L492" i="11"/>
  <c r="L491" i="11"/>
  <c r="L490" i="11"/>
  <c r="L489" i="11"/>
  <c r="L488" i="11"/>
  <c r="L487" i="11"/>
  <c r="L486" i="11"/>
  <c r="L485" i="11"/>
  <c r="L484" i="11"/>
  <c r="L483" i="11"/>
  <c r="L482" i="11"/>
  <c r="L481" i="11"/>
  <c r="L479" i="11"/>
  <c r="L480" i="11"/>
  <c r="L477" i="11"/>
  <c r="L478" i="11"/>
  <c r="L476" i="11"/>
  <c r="L475" i="11"/>
  <c r="L473" i="11"/>
  <c r="L472" i="11"/>
  <c r="L474" i="11"/>
  <c r="L471" i="11"/>
  <c r="L469" i="11"/>
  <c r="L468" i="11"/>
  <c r="L465" i="11"/>
  <c r="L467" i="11"/>
  <c r="L466" i="11"/>
  <c r="L464" i="11"/>
  <c r="L463" i="11"/>
  <c r="L462" i="11"/>
  <c r="L461" i="11"/>
  <c r="L460" i="11"/>
  <c r="L459" i="11"/>
  <c r="L458" i="11"/>
  <c r="L457" i="11"/>
  <c r="L456" i="11"/>
  <c r="L455" i="11"/>
  <c r="L454" i="11"/>
  <c r="L453" i="11"/>
  <c r="L452" i="11"/>
  <c r="L451" i="11"/>
  <c r="L450" i="11"/>
  <c r="L448" i="11"/>
  <c r="L449" i="11"/>
  <c r="L447" i="11"/>
  <c r="L470" i="11"/>
  <c r="L446" i="11"/>
  <c r="L445" i="11"/>
  <c r="L444" i="11"/>
  <c r="L443" i="11"/>
  <c r="L442" i="11"/>
  <c r="L441" i="11"/>
  <c r="L440" i="11"/>
  <c r="L439" i="11"/>
  <c r="L438" i="11"/>
  <c r="L437" i="11"/>
  <c r="L436" i="11"/>
  <c r="L435" i="11"/>
  <c r="L434" i="11"/>
  <c r="L433" i="11"/>
  <c r="L432" i="11"/>
  <c r="L431" i="11"/>
  <c r="L430" i="11"/>
  <c r="L429" i="11"/>
  <c r="L428" i="11"/>
  <c r="L427" i="11"/>
  <c r="L426" i="11"/>
  <c r="L425" i="11"/>
  <c r="L424" i="11"/>
  <c r="L423" i="11"/>
  <c r="L422" i="11"/>
  <c r="L421" i="11"/>
  <c r="L420" i="11"/>
  <c r="L419" i="11"/>
  <c r="L418" i="11"/>
  <c r="L417" i="11"/>
  <c r="L416" i="11"/>
  <c r="L415" i="11"/>
  <c r="L414" i="11"/>
  <c r="L413" i="11"/>
  <c r="L412" i="11"/>
  <c r="L411" i="11"/>
  <c r="L410" i="11"/>
  <c r="L409" i="11"/>
  <c r="L408" i="11"/>
  <c r="L407" i="11"/>
  <c r="L406" i="11"/>
  <c r="L405" i="11"/>
  <c r="L404" i="11"/>
  <c r="L403" i="11"/>
  <c r="L402" i="11"/>
  <c r="L401" i="11"/>
  <c r="L400" i="11"/>
  <c r="L399" i="11"/>
  <c r="L398" i="11"/>
  <c r="L397" i="11"/>
  <c r="L396" i="11"/>
  <c r="L395" i="11"/>
  <c r="L394" i="11"/>
  <c r="L393" i="11"/>
  <c r="L392" i="11"/>
  <c r="L391" i="11"/>
  <c r="L390" i="11"/>
  <c r="L389" i="11"/>
  <c r="L388" i="11"/>
  <c r="L387" i="11"/>
  <c r="L386" i="11"/>
  <c r="L385" i="11"/>
  <c r="L384" i="11"/>
  <c r="L383" i="11"/>
  <c r="L382" i="11"/>
  <c r="L381" i="11"/>
  <c r="L380" i="11"/>
  <c r="L379" i="11"/>
  <c r="L377" i="11"/>
  <c r="L378" i="11"/>
  <c r="L376" i="11"/>
  <c r="L375" i="11"/>
  <c r="L374" i="11"/>
  <c r="L373" i="11"/>
  <c r="L372" i="11"/>
  <c r="L370" i="11"/>
  <c r="L371" i="11"/>
  <c r="L369" i="11"/>
  <c r="L368" i="11"/>
  <c r="L367" i="11"/>
  <c r="L366" i="11"/>
  <c r="L365" i="11"/>
  <c r="L364" i="11"/>
  <c r="L363" i="11"/>
  <c r="L362" i="11"/>
  <c r="L361" i="11"/>
  <c r="L360" i="11"/>
  <c r="L359" i="11"/>
  <c r="L358" i="11"/>
  <c r="L357" i="11"/>
  <c r="L356" i="11"/>
  <c r="L355" i="11"/>
  <c r="L354" i="11"/>
  <c r="L353" i="11"/>
  <c r="L352" i="11"/>
  <c r="L351" i="11"/>
  <c r="L350" i="11"/>
  <c r="L349" i="11"/>
  <c r="L348" i="11"/>
  <c r="L347" i="11"/>
  <c r="L344" i="11"/>
  <c r="L343" i="11"/>
  <c r="L346" i="11"/>
  <c r="L345" i="11"/>
  <c r="L342" i="11"/>
  <c r="L341" i="11"/>
  <c r="L340" i="11"/>
  <c r="L339" i="11"/>
  <c r="L338" i="11"/>
  <c r="L337" i="11"/>
  <c r="L336" i="11"/>
  <c r="L335" i="11"/>
  <c r="L334" i="11"/>
  <c r="L333" i="11"/>
  <c r="L332" i="11"/>
  <c r="L331" i="11"/>
  <c r="L330" i="11"/>
  <c r="L329" i="11"/>
  <c r="L328" i="11"/>
  <c r="L327" i="11"/>
  <c r="L326" i="11"/>
  <c r="L325" i="11"/>
  <c r="L324" i="11"/>
  <c r="L323" i="11"/>
  <c r="L322" i="11"/>
  <c r="L321" i="11"/>
  <c r="L320" i="11"/>
  <c r="L319" i="11"/>
  <c r="L318" i="11"/>
  <c r="L317" i="11"/>
  <c r="L316" i="11"/>
  <c r="L315" i="11"/>
  <c r="L314" i="11"/>
  <c r="L313" i="11"/>
  <c r="L312" i="11"/>
  <c r="L311" i="11"/>
  <c r="L310" i="11"/>
  <c r="L309" i="11"/>
  <c r="L308" i="11"/>
  <c r="L307" i="11"/>
  <c r="L306" i="11"/>
  <c r="L305" i="11"/>
  <c r="L304" i="11"/>
  <c r="L303" i="11"/>
  <c r="L302" i="11"/>
  <c r="L301" i="11"/>
  <c r="L300" i="11"/>
  <c r="L299" i="11"/>
  <c r="L298" i="11"/>
  <c r="L297" i="11"/>
  <c r="L296" i="11"/>
  <c r="L295" i="11"/>
  <c r="L294" i="11"/>
  <c r="L293" i="11"/>
  <c r="L292" i="11"/>
  <c r="L291" i="11"/>
  <c r="L290" i="11"/>
  <c r="L289" i="11"/>
  <c r="L288" i="11"/>
  <c r="L287" i="11"/>
  <c r="L286" i="11"/>
  <c r="L285" i="11"/>
  <c r="L284" i="11"/>
  <c r="L283" i="11"/>
  <c r="L282" i="11"/>
  <c r="L279" i="11"/>
  <c r="L278" i="11"/>
  <c r="L281" i="11"/>
  <c r="L280" i="11"/>
  <c r="L277" i="11"/>
  <c r="L276" i="11"/>
  <c r="L275" i="11"/>
  <c r="L274" i="11"/>
  <c r="L273" i="11"/>
  <c r="L272" i="11"/>
  <c r="L271" i="11"/>
  <c r="L270" i="11"/>
  <c r="L268" i="11"/>
  <c r="L267" i="11"/>
  <c r="L269" i="11"/>
  <c r="L266" i="11"/>
  <c r="L264" i="11"/>
  <c r="L263" i="11"/>
  <c r="L262" i="11"/>
  <c r="L265" i="11"/>
  <c r="L260" i="11"/>
  <c r="L259" i="11"/>
  <c r="L258" i="11"/>
  <c r="L261" i="11"/>
  <c r="L257" i="11"/>
  <c r="L256" i="11"/>
  <c r="L255" i="11"/>
  <c r="L254" i="11"/>
  <c r="L253" i="11"/>
  <c r="L252" i="11"/>
  <c r="L251" i="11"/>
  <c r="L250" i="11"/>
  <c r="L249" i="11"/>
  <c r="L248" i="11"/>
  <c r="L247" i="11"/>
  <c r="L246" i="11"/>
  <c r="L245" i="11"/>
  <c r="L244" i="11"/>
  <c r="L243" i="11"/>
  <c r="L242" i="11"/>
  <c r="L241" i="11"/>
  <c r="L240" i="11"/>
  <c r="L239" i="11"/>
  <c r="L238" i="11"/>
  <c r="L237" i="11"/>
  <c r="L236" i="11"/>
  <c r="L235" i="11"/>
  <c r="L234" i="11"/>
  <c r="L233" i="11"/>
  <c r="L232" i="11"/>
  <c r="L231" i="11"/>
  <c r="L230" i="11"/>
  <c r="L229" i="11"/>
  <c r="L228" i="11"/>
  <c r="L227" i="11"/>
  <c r="L226" i="11"/>
  <c r="L225" i="11"/>
  <c r="L224" i="11"/>
  <c r="L223" i="11"/>
  <c r="L222" i="11"/>
  <c r="L221" i="11"/>
  <c r="L220" i="11"/>
  <c r="L219" i="11"/>
  <c r="L218" i="11"/>
  <c r="L217" i="11"/>
  <c r="L216" i="11"/>
  <c r="L215" i="11"/>
  <c r="L214" i="11"/>
  <c r="L213" i="11"/>
  <c r="L212" i="11"/>
  <c r="L211" i="11"/>
  <c r="L210" i="11"/>
  <c r="L209" i="11"/>
  <c r="L208" i="11"/>
  <c r="L207" i="11"/>
  <c r="L206" i="11"/>
  <c r="L205" i="11"/>
  <c r="L204" i="11"/>
  <c r="L203" i="11"/>
  <c r="L202" i="11"/>
  <c r="L201" i="11"/>
  <c r="L200" i="11"/>
  <c r="L199" i="11"/>
  <c r="L198" i="11"/>
  <c r="L197" i="11"/>
  <c r="L196" i="11"/>
  <c r="L195" i="11"/>
  <c r="L194" i="11"/>
  <c r="L193" i="11"/>
  <c r="L192" i="11"/>
  <c r="L191" i="11"/>
  <c r="L190" i="11"/>
  <c r="L189" i="11"/>
  <c r="L188" i="11"/>
  <c r="L187" i="11"/>
  <c r="L186" i="11"/>
  <c r="L185" i="11"/>
  <c r="L184" i="11"/>
  <c r="L183" i="11"/>
  <c r="L182" i="11"/>
  <c r="L181" i="11"/>
  <c r="L180" i="11"/>
  <c r="L179" i="11"/>
  <c r="L178" i="11"/>
  <c r="L177" i="11"/>
  <c r="L176" i="11"/>
  <c r="L175" i="11"/>
  <c r="L174" i="11"/>
  <c r="L173" i="11"/>
  <c r="L172" i="11"/>
  <c r="L171" i="11"/>
  <c r="L170" i="11"/>
  <c r="L168" i="11"/>
  <c r="L167" i="11"/>
  <c r="L166" i="11"/>
  <c r="L165" i="11"/>
  <c r="L164" i="11"/>
  <c r="L163" i="11"/>
  <c r="L162" i="11"/>
  <c r="L161" i="11"/>
  <c r="L160" i="11"/>
  <c r="L159" i="11"/>
  <c r="L158" i="11"/>
  <c r="L157" i="11"/>
  <c r="L156" i="11"/>
  <c r="L155" i="11"/>
  <c r="L154" i="11"/>
  <c r="L153" i="11"/>
  <c r="L152" i="11"/>
  <c r="L151" i="11"/>
  <c r="L150" i="11"/>
  <c r="L149" i="11"/>
  <c r="L148" i="11"/>
  <c r="L147" i="11"/>
  <c r="L146" i="11"/>
  <c r="L145" i="11"/>
  <c r="L144" i="11"/>
  <c r="L143" i="11"/>
  <c r="L142" i="11"/>
  <c r="L141" i="11"/>
  <c r="L140" i="11"/>
  <c r="L139" i="11"/>
  <c r="L138" i="11"/>
  <c r="L137" i="11"/>
  <c r="L136" i="11"/>
  <c r="L135" i="11"/>
  <c r="L134" i="11"/>
  <c r="L133" i="11"/>
  <c r="L132" i="11"/>
  <c r="L131" i="11"/>
  <c r="L130" i="11"/>
  <c r="L129" i="11"/>
  <c r="L128" i="11"/>
  <c r="L127" i="11"/>
  <c r="L126" i="11"/>
  <c r="L125" i="11"/>
  <c r="L124" i="11"/>
  <c r="L123" i="11"/>
  <c r="L122" i="11"/>
  <c r="L121" i="11"/>
  <c r="L120" i="11"/>
  <c r="L119" i="11"/>
  <c r="L90" i="11"/>
  <c r="L118" i="11"/>
  <c r="L117" i="11"/>
  <c r="L116" i="11"/>
  <c r="L115" i="11"/>
  <c r="L65" i="11"/>
  <c r="L64" i="11"/>
  <c r="L63" i="11"/>
  <c r="L114" i="11"/>
  <c r="L113" i="11"/>
  <c r="L112" i="11"/>
  <c r="L111" i="11"/>
  <c r="L110" i="11"/>
  <c r="L109" i="11"/>
  <c r="L108" i="11"/>
  <c r="L107" i="11"/>
  <c r="L55" i="11"/>
  <c r="L106" i="11"/>
  <c r="L105" i="11"/>
  <c r="L51" i="11"/>
  <c r="L104" i="11"/>
  <c r="L103" i="11"/>
  <c r="L102" i="11"/>
  <c r="L46" i="11"/>
  <c r="L101" i="11"/>
  <c r="L100" i="11"/>
  <c r="L99" i="11"/>
  <c r="L98" i="11"/>
  <c r="L97" i="11"/>
  <c r="L96" i="11"/>
  <c r="L95" i="11"/>
  <c r="L94" i="11"/>
  <c r="L93" i="11"/>
  <c r="L92" i="11"/>
  <c r="L91" i="11"/>
  <c r="L89" i="11"/>
  <c r="L34" i="11"/>
  <c r="L88" i="11"/>
  <c r="L87" i="11"/>
  <c r="L86" i="11"/>
  <c r="L84" i="11"/>
  <c r="L85" i="11"/>
  <c r="L33" i="11"/>
  <c r="L32" i="11"/>
  <c r="L31" i="11"/>
  <c r="L83" i="11"/>
  <c r="L82" i="11"/>
  <c r="L27" i="11"/>
  <c r="L81" i="11"/>
  <c r="L26" i="11"/>
  <c r="L80" i="11"/>
  <c r="L79" i="11"/>
  <c r="L78" i="11"/>
  <c r="L77" i="11"/>
  <c r="L76" i="11"/>
  <c r="L75" i="11"/>
  <c r="L74" i="11"/>
  <c r="L73" i="11"/>
  <c r="L72" i="11"/>
  <c r="L71" i="11"/>
  <c r="L70" i="11"/>
  <c r="L69" i="11"/>
  <c r="L17" i="11"/>
  <c r="L16" i="11"/>
  <c r="L15" i="11"/>
  <c r="L68" i="11"/>
  <c r="L67" i="11"/>
  <c r="L66" i="11"/>
  <c r="L62" i="11"/>
  <c r="L13" i="11"/>
  <c r="L12" i="11"/>
  <c r="L11" i="11"/>
  <c r="L61" i="11"/>
  <c r="L60" i="11"/>
  <c r="L59" i="11"/>
  <c r="L58" i="11"/>
  <c r="L57" i="11"/>
  <c r="L56" i="11"/>
  <c r="L54" i="11"/>
  <c r="L53" i="11"/>
  <c r="L50" i="11"/>
  <c r="L52" i="11"/>
  <c r="L49" i="11"/>
  <c r="L48" i="11"/>
  <c r="L47" i="11"/>
  <c r="L45" i="11"/>
  <c r="L44" i="11"/>
  <c r="L43" i="11"/>
  <c r="L42" i="11"/>
  <c r="L41" i="11"/>
  <c r="L40" i="11"/>
  <c r="L39" i="11"/>
  <c r="L38" i="11"/>
  <c r="L37" i="11"/>
  <c r="L36" i="11"/>
  <c r="L35" i="11"/>
  <c r="L30" i="11"/>
  <c r="L29" i="11"/>
  <c r="L28" i="11"/>
  <c r="L5" i="11"/>
  <c r="L25" i="11"/>
  <c r="L24" i="11"/>
  <c r="L23" i="11"/>
  <c r="L22" i="11"/>
  <c r="L21" i="11"/>
  <c r="L20" i="11"/>
  <c r="L19" i="11"/>
  <c r="L4" i="11"/>
  <c r="L18" i="11"/>
  <c r="L14" i="11"/>
  <c r="L10" i="11"/>
  <c r="L9" i="11"/>
  <c r="L8" i="11"/>
  <c r="L7" i="11"/>
  <c r="L6" i="11"/>
  <c r="L3" i="11"/>
  <c r="L2" i="11"/>
  <c r="L196" i="1"/>
  <c r="L299" i="1"/>
  <c r="L114" i="1"/>
  <c r="L457" i="1"/>
  <c r="L74" i="1"/>
  <c r="L845" i="1"/>
  <c r="L263" i="1"/>
  <c r="L716" i="1"/>
  <c r="L674" i="1"/>
  <c r="L690" i="1"/>
  <c r="L732" i="1"/>
  <c r="L660" i="1"/>
  <c r="L662" i="1"/>
  <c r="L492" i="1"/>
  <c r="L261" i="1"/>
  <c r="L482" i="1"/>
  <c r="L232" i="1"/>
  <c r="L271" i="1"/>
  <c r="L177" i="1"/>
  <c r="L718" i="1"/>
  <c r="L200" i="1"/>
  <c r="L339" i="1"/>
  <c r="L852" i="1"/>
  <c r="L351" i="1"/>
  <c r="L233" i="1"/>
  <c r="L278" i="1"/>
  <c r="L875" i="1"/>
  <c r="L636" i="1"/>
  <c r="L607" i="1"/>
  <c r="L135" i="1"/>
  <c r="L244" i="1"/>
  <c r="L366" i="1"/>
  <c r="L575" i="1"/>
  <c r="A9" i="12" l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A153" i="12" s="1"/>
  <c r="A154" i="12" s="1"/>
  <c r="A155" i="12" s="1"/>
  <c r="A156" i="12" s="1"/>
  <c r="A157" i="12" s="1"/>
  <c r="A158" i="12" s="1"/>
  <c r="A159" i="12" s="1"/>
  <c r="A160" i="12" s="1"/>
  <c r="A161" i="12" s="1"/>
  <c r="A162" i="12" s="1"/>
  <c r="A163" i="12" s="1"/>
  <c r="A164" i="12" s="1"/>
  <c r="A165" i="12" s="1"/>
  <c r="A166" i="12" s="1"/>
  <c r="A167" i="12" s="1"/>
  <c r="A168" i="12" s="1"/>
  <c r="A169" i="12" s="1"/>
  <c r="A170" i="12" s="1"/>
  <c r="A171" i="12" s="1"/>
  <c r="A172" i="12" s="1"/>
  <c r="A173" i="12" s="1"/>
  <c r="A174" i="12" s="1"/>
  <c r="A175" i="12" s="1"/>
  <c r="A176" i="12" s="1"/>
  <c r="A177" i="12" s="1"/>
  <c r="A178" i="12" s="1"/>
  <c r="A179" i="12" s="1"/>
  <c r="A180" i="12" s="1"/>
  <c r="A181" i="12" s="1"/>
  <c r="A182" i="12" s="1"/>
  <c r="A183" i="12" s="1"/>
  <c r="A184" i="12" s="1"/>
  <c r="A185" i="12" s="1"/>
  <c r="A186" i="12" s="1"/>
  <c r="A187" i="12" s="1"/>
  <c r="A188" i="12" s="1"/>
  <c r="A189" i="12" s="1"/>
  <c r="A190" i="12" s="1"/>
  <c r="A191" i="12" s="1"/>
  <c r="A192" i="12" s="1"/>
  <c r="A193" i="12" s="1"/>
  <c r="A194" i="12" s="1"/>
  <c r="A195" i="12" s="1"/>
  <c r="A196" i="12" s="1"/>
  <c r="A197" i="12" s="1"/>
  <c r="A198" i="12" s="1"/>
  <c r="A199" i="12" s="1"/>
  <c r="A200" i="12" s="1"/>
  <c r="A201" i="12" s="1"/>
  <c r="A202" i="12" s="1"/>
  <c r="A203" i="12" s="1"/>
  <c r="A204" i="12" s="1"/>
  <c r="A205" i="12" s="1"/>
  <c r="A206" i="12" s="1"/>
  <c r="A207" i="12" s="1"/>
  <c r="A208" i="12" s="1"/>
  <c r="A209" i="12" s="1"/>
  <c r="A210" i="12" s="1"/>
  <c r="A211" i="12" s="1"/>
  <c r="A212" i="12" s="1"/>
  <c r="A213" i="12" s="1"/>
  <c r="A214" i="12" s="1"/>
  <c r="A215" i="12" s="1"/>
  <c r="A216" i="12" s="1"/>
  <c r="A217" i="12" s="1"/>
  <c r="A218" i="12" s="1"/>
  <c r="A219" i="12" s="1"/>
  <c r="A220" i="12" s="1"/>
  <c r="A221" i="12" s="1"/>
  <c r="A222" i="12" s="1"/>
  <c r="A223" i="12" s="1"/>
  <c r="A224" i="12" s="1"/>
  <c r="A225" i="12" s="1"/>
  <c r="A226" i="12" s="1"/>
  <c r="A227" i="12" s="1"/>
  <c r="A228" i="12" s="1"/>
  <c r="A229" i="12" s="1"/>
  <c r="A230" i="12" s="1"/>
  <c r="A231" i="12" s="1"/>
  <c r="A232" i="12" s="1"/>
  <c r="A233" i="12" s="1"/>
  <c r="A234" i="12" s="1"/>
  <c r="A235" i="12" s="1"/>
  <c r="A236" i="12" s="1"/>
  <c r="A237" i="12" s="1"/>
  <c r="A238" i="12" s="1"/>
  <c r="A239" i="12" s="1"/>
  <c r="A240" i="12" s="1"/>
  <c r="A241" i="12" s="1"/>
  <c r="A242" i="12" s="1"/>
  <c r="A243" i="12" s="1"/>
  <c r="A244" i="12" s="1"/>
  <c r="A245" i="12" s="1"/>
  <c r="A246" i="12" s="1"/>
  <c r="A247" i="12" s="1"/>
  <c r="A248" i="12" s="1"/>
  <c r="A249" i="12" s="1"/>
  <c r="A250" i="12" s="1"/>
  <c r="A251" i="12" s="1"/>
  <c r="A252" i="12" s="1"/>
  <c r="A253" i="12" s="1"/>
  <c r="A254" i="12" s="1"/>
  <c r="A255" i="12" s="1"/>
  <c r="A256" i="12" s="1"/>
  <c r="A257" i="12" s="1"/>
  <c r="A258" i="12" s="1"/>
  <c r="A259" i="12" s="1"/>
  <c r="A260" i="12" s="1"/>
  <c r="A261" i="12" s="1"/>
  <c r="A262" i="12" s="1"/>
  <c r="A263" i="12" s="1"/>
  <c r="A264" i="12" s="1"/>
  <c r="A265" i="12" s="1"/>
  <c r="A266" i="12" s="1"/>
  <c r="A267" i="12" s="1"/>
  <c r="A268" i="12" s="1"/>
  <c r="A269" i="12" s="1"/>
  <c r="A270" i="12" s="1"/>
  <c r="A271" i="12" s="1"/>
  <c r="A272" i="12" s="1"/>
  <c r="A273" i="12" s="1"/>
  <c r="A274" i="12" s="1"/>
  <c r="A275" i="12" s="1"/>
  <c r="A276" i="12" s="1"/>
  <c r="A277" i="12" s="1"/>
  <c r="A278" i="12" s="1"/>
  <c r="A279" i="12" s="1"/>
  <c r="A280" i="12" s="1"/>
  <c r="A281" i="12" s="1"/>
  <c r="A282" i="12" s="1"/>
  <c r="A283" i="12" s="1"/>
  <c r="A284" i="12" s="1"/>
  <c r="A285" i="12" s="1"/>
  <c r="A286" i="12" s="1"/>
  <c r="A287" i="12" s="1"/>
  <c r="A288" i="12" s="1"/>
  <c r="A289" i="12" s="1"/>
  <c r="A290" i="12" s="1"/>
  <c r="A291" i="12" s="1"/>
  <c r="A292" i="12" s="1"/>
  <c r="A293" i="12" s="1"/>
  <c r="A294" i="12" s="1"/>
  <c r="A295" i="12" s="1"/>
  <c r="A296" i="12" s="1"/>
  <c r="A297" i="12" s="1"/>
  <c r="A298" i="12" s="1"/>
  <c r="A299" i="12" s="1"/>
  <c r="A300" i="12" s="1"/>
  <c r="A301" i="12" s="1"/>
  <c r="A302" i="12" s="1"/>
  <c r="A303" i="12" s="1"/>
  <c r="A304" i="12" s="1"/>
  <c r="A305" i="12" s="1"/>
  <c r="A306" i="12" s="1"/>
  <c r="A307" i="12" s="1"/>
  <c r="A308" i="12" s="1"/>
  <c r="A309" i="12" s="1"/>
  <c r="A310" i="12" s="1"/>
  <c r="A311" i="12" s="1"/>
  <c r="A312" i="12" s="1"/>
  <c r="A313" i="12" s="1"/>
  <c r="A314" i="12" s="1"/>
  <c r="A315" i="12" s="1"/>
  <c r="A316" i="12" s="1"/>
  <c r="A317" i="12" s="1"/>
  <c r="A318" i="12" s="1"/>
  <c r="A319" i="12" s="1"/>
  <c r="A320" i="12" s="1"/>
  <c r="A321" i="12" s="1"/>
  <c r="A322" i="12" s="1"/>
  <c r="A323" i="12" s="1"/>
  <c r="A324" i="12" s="1"/>
  <c r="A325" i="12" s="1"/>
  <c r="A326" i="12" s="1"/>
  <c r="A327" i="12" s="1"/>
  <c r="A328" i="12" s="1"/>
  <c r="A329" i="12" s="1"/>
  <c r="A330" i="12" s="1"/>
  <c r="A331" i="12" s="1"/>
  <c r="A332" i="12" s="1"/>
  <c r="A333" i="12" s="1"/>
  <c r="A334" i="12" s="1"/>
  <c r="A335" i="12" s="1"/>
  <c r="A336" i="12" s="1"/>
  <c r="A337" i="12" s="1"/>
  <c r="A338" i="12" s="1"/>
  <c r="A339" i="12" s="1"/>
  <c r="A340" i="12" s="1"/>
  <c r="A341" i="12" s="1"/>
  <c r="A342" i="12" s="1"/>
  <c r="A343" i="12" s="1"/>
  <c r="A344" i="12" s="1"/>
  <c r="A345" i="12" s="1"/>
  <c r="A346" i="12" s="1"/>
  <c r="A347" i="12" s="1"/>
  <c r="A348" i="12" s="1"/>
  <c r="A349" i="12" s="1"/>
  <c r="A350" i="12" s="1"/>
  <c r="A351" i="12" s="1"/>
  <c r="A352" i="12" s="1"/>
  <c r="A353" i="12" s="1"/>
  <c r="A354" i="12" s="1"/>
  <c r="A355" i="12" s="1"/>
  <c r="A356" i="12" s="1"/>
  <c r="A357" i="12" s="1"/>
  <c r="A358" i="12" s="1"/>
  <c r="A359" i="12" s="1"/>
  <c r="A360" i="12" s="1"/>
  <c r="A361" i="12" s="1"/>
  <c r="A362" i="12" s="1"/>
  <c r="A363" i="12" s="1"/>
  <c r="A364" i="12" s="1"/>
  <c r="A365" i="12" s="1"/>
  <c r="A366" i="12" s="1"/>
  <c r="A367" i="12" s="1"/>
  <c r="A368" i="12" s="1"/>
  <c r="A369" i="12" s="1"/>
  <c r="A370" i="12" s="1"/>
  <c r="A371" i="12" s="1"/>
  <c r="A372" i="12" s="1"/>
  <c r="A373" i="12" s="1"/>
  <c r="A374" i="12" s="1"/>
  <c r="A375" i="12" s="1"/>
  <c r="A376" i="12" s="1"/>
  <c r="A377" i="12" s="1"/>
  <c r="A378" i="12" s="1"/>
  <c r="A379" i="12" s="1"/>
  <c r="A380" i="12" s="1"/>
  <c r="A381" i="12" s="1"/>
  <c r="A382" i="12" s="1"/>
  <c r="A383" i="12" s="1"/>
  <c r="A384" i="12" s="1"/>
  <c r="A385" i="12" s="1"/>
  <c r="A386" i="12" s="1"/>
  <c r="A387" i="12" s="1"/>
  <c r="A388" i="12" s="1"/>
  <c r="A389" i="12" s="1"/>
  <c r="A390" i="12" s="1"/>
  <c r="A391" i="12" s="1"/>
  <c r="A392" i="12" s="1"/>
  <c r="A393" i="12" s="1"/>
  <c r="A394" i="12" s="1"/>
  <c r="A395" i="12" s="1"/>
  <c r="A396" i="12" s="1"/>
  <c r="A397" i="12" s="1"/>
  <c r="A398" i="12" s="1"/>
  <c r="A399" i="12" s="1"/>
  <c r="A400" i="12" s="1"/>
  <c r="A401" i="12" s="1"/>
  <c r="A402" i="12" s="1"/>
  <c r="A403" i="12" s="1"/>
  <c r="A404" i="12" s="1"/>
  <c r="A405" i="12" s="1"/>
  <c r="A406" i="12" s="1"/>
  <c r="A407" i="12" s="1"/>
  <c r="A408" i="12" s="1"/>
  <c r="A409" i="12" s="1"/>
  <c r="A410" i="12" s="1"/>
  <c r="A411" i="12" s="1"/>
  <c r="A412" i="12" s="1"/>
  <c r="A413" i="12" s="1"/>
  <c r="A414" i="12" s="1"/>
  <c r="A415" i="12" s="1"/>
  <c r="A416" i="12" s="1"/>
  <c r="A417" i="12" s="1"/>
  <c r="A418" i="12" s="1"/>
  <c r="A419" i="12" s="1"/>
  <c r="A420" i="12" s="1"/>
  <c r="A421" i="12" s="1"/>
  <c r="A422" i="12" s="1"/>
  <c r="A423" i="12" s="1"/>
  <c r="A424" i="12" s="1"/>
  <c r="A425" i="12" s="1"/>
  <c r="A426" i="12" s="1"/>
  <c r="A427" i="12" s="1"/>
  <c r="A428" i="12" s="1"/>
  <c r="A429" i="12" s="1"/>
  <c r="A430" i="12" s="1"/>
  <c r="A431" i="12" s="1"/>
  <c r="A432" i="12" s="1"/>
  <c r="A433" i="12" s="1"/>
  <c r="A434" i="12" s="1"/>
  <c r="A435" i="12" s="1"/>
  <c r="A436" i="12" s="1"/>
  <c r="A437" i="12" s="1"/>
  <c r="A438" i="12" s="1"/>
  <c r="A439" i="12" s="1"/>
  <c r="A440" i="12" s="1"/>
  <c r="A441" i="12" s="1"/>
  <c r="A442" i="12" s="1"/>
  <c r="A443" i="12" s="1"/>
  <c r="A444" i="12" s="1"/>
  <c r="A445" i="12" s="1"/>
  <c r="A446" i="12" s="1"/>
  <c r="A447" i="12" s="1"/>
  <c r="A448" i="12" s="1"/>
  <c r="A449" i="12" s="1"/>
  <c r="A450" i="12" s="1"/>
  <c r="A451" i="12" s="1"/>
  <c r="A452" i="12" s="1"/>
  <c r="A453" i="12" s="1"/>
  <c r="A454" i="12" s="1"/>
  <c r="A455" i="12" s="1"/>
  <c r="A456" i="12" s="1"/>
  <c r="A457" i="12" s="1"/>
  <c r="A458" i="12" s="1"/>
  <c r="A459" i="12" s="1"/>
  <c r="A460" i="12" s="1"/>
  <c r="A461" i="12" s="1"/>
  <c r="A462" i="12" s="1"/>
  <c r="A463" i="12" s="1"/>
  <c r="A464" i="12" s="1"/>
  <c r="A465" i="12" s="1"/>
  <c r="A466" i="12" s="1"/>
  <c r="A467" i="12" s="1"/>
  <c r="A468" i="12" s="1"/>
  <c r="A469" i="12" s="1"/>
  <c r="A470" i="12" s="1"/>
  <c r="A471" i="12" s="1"/>
  <c r="A472" i="12" s="1"/>
  <c r="A473" i="12" s="1"/>
  <c r="A474" i="12" s="1"/>
  <c r="A475" i="12" s="1"/>
  <c r="A476" i="12" s="1"/>
  <c r="A477" i="12" s="1"/>
  <c r="A478" i="12" s="1"/>
  <c r="A479" i="12" s="1"/>
  <c r="A480" i="12" s="1"/>
  <c r="A481" i="12" s="1"/>
  <c r="A482" i="12" s="1"/>
  <c r="A483" i="12" s="1"/>
  <c r="A484" i="12" s="1"/>
  <c r="A485" i="12" s="1"/>
  <c r="A486" i="12" s="1"/>
  <c r="A487" i="12" s="1"/>
  <c r="A488" i="12" s="1"/>
  <c r="A489" i="12" s="1"/>
  <c r="A490" i="12" s="1"/>
  <c r="A491" i="12" s="1"/>
  <c r="A492" i="12" s="1"/>
  <c r="A493" i="12" s="1"/>
  <c r="A494" i="12" s="1"/>
  <c r="A495" i="12" s="1"/>
  <c r="A496" i="12" s="1"/>
  <c r="A497" i="12" s="1"/>
  <c r="A498" i="12" s="1"/>
  <c r="A499" i="12" s="1"/>
  <c r="A500" i="12" s="1"/>
  <c r="A501" i="12" s="1"/>
  <c r="A502" i="12" s="1"/>
  <c r="A503" i="12" s="1"/>
  <c r="A504" i="12" s="1"/>
  <c r="A505" i="12" s="1"/>
  <c r="A506" i="12" s="1"/>
  <c r="A507" i="12" s="1"/>
  <c r="A508" i="12" s="1"/>
  <c r="A509" i="12" s="1"/>
  <c r="A510" i="12" s="1"/>
  <c r="A511" i="12" s="1"/>
  <c r="A512" i="12" s="1"/>
  <c r="A513" i="12" s="1"/>
  <c r="A514" i="12" s="1"/>
  <c r="A515" i="12" s="1"/>
  <c r="A516" i="12" s="1"/>
  <c r="A517" i="12" s="1"/>
  <c r="A518" i="12" s="1"/>
  <c r="A519" i="12" s="1"/>
  <c r="A520" i="12" s="1"/>
  <c r="A521" i="12" s="1"/>
  <c r="A522" i="12" s="1"/>
  <c r="A523" i="12" s="1"/>
  <c r="A524" i="12" s="1"/>
  <c r="A525" i="12" s="1"/>
  <c r="A526" i="12" s="1"/>
  <c r="A527" i="12" s="1"/>
  <c r="A528" i="12" s="1"/>
  <c r="A529" i="12" s="1"/>
  <c r="A530" i="12" s="1"/>
  <c r="A531" i="12" s="1"/>
  <c r="A532" i="12" s="1"/>
  <c r="A533" i="12" s="1"/>
  <c r="A534" i="12" s="1"/>
  <c r="A535" i="12" s="1"/>
  <c r="A536" i="12" s="1"/>
  <c r="A537" i="12" s="1"/>
  <c r="A538" i="12" s="1"/>
  <c r="A539" i="12" s="1"/>
  <c r="A540" i="12" s="1"/>
  <c r="A541" i="12" s="1"/>
  <c r="A542" i="12" s="1"/>
  <c r="A543" i="12" s="1"/>
  <c r="A544" i="12" s="1"/>
  <c r="A545" i="12" s="1"/>
  <c r="A546" i="12" s="1"/>
  <c r="A547" i="12" s="1"/>
  <c r="A548" i="12" s="1"/>
  <c r="A549" i="12" s="1"/>
  <c r="A550" i="12" s="1"/>
  <c r="A551" i="12" s="1"/>
  <c r="A552" i="12" s="1"/>
  <c r="A553" i="12" s="1"/>
  <c r="A554" i="12" s="1"/>
  <c r="A555" i="12" s="1"/>
  <c r="A556" i="12" s="1"/>
  <c r="A557" i="12" s="1"/>
  <c r="A558" i="12" s="1"/>
  <c r="A559" i="12" s="1"/>
  <c r="A560" i="12" s="1"/>
  <c r="A561" i="12" s="1"/>
  <c r="A562" i="12" s="1"/>
  <c r="A563" i="12" s="1"/>
  <c r="A564" i="12" s="1"/>
  <c r="A565" i="12" s="1"/>
  <c r="A566" i="12" s="1"/>
  <c r="A567" i="12" s="1"/>
  <c r="A568" i="12" s="1"/>
  <c r="A569" i="12" s="1"/>
  <c r="A570" i="12" s="1"/>
  <c r="A571" i="12" s="1"/>
  <c r="A572" i="12" s="1"/>
  <c r="A573" i="12" s="1"/>
  <c r="A574" i="12" s="1"/>
  <c r="A575" i="12" s="1"/>
  <c r="A576" i="12" s="1"/>
  <c r="A577" i="12" s="1"/>
  <c r="A578" i="12" s="1"/>
  <c r="A579" i="12" s="1"/>
  <c r="A580" i="12" s="1"/>
  <c r="A581" i="12" s="1"/>
  <c r="A582" i="12" s="1"/>
  <c r="A583" i="12" s="1"/>
  <c r="A584" i="12" s="1"/>
  <c r="A585" i="12" s="1"/>
  <c r="A586" i="12" s="1"/>
  <c r="A587" i="12" s="1"/>
  <c r="A588" i="12" s="1"/>
  <c r="A589" i="12" s="1"/>
  <c r="A590" i="12" s="1"/>
  <c r="A591" i="12" s="1"/>
  <c r="A592" i="12" s="1"/>
  <c r="A593" i="12" s="1"/>
  <c r="A594" i="12" s="1"/>
  <c r="A595" i="12" s="1"/>
  <c r="A596" i="12" s="1"/>
  <c r="A597" i="12" s="1"/>
  <c r="A598" i="12" s="1"/>
  <c r="A599" i="12" s="1"/>
  <c r="A600" i="12" s="1"/>
  <c r="A601" i="12" s="1"/>
  <c r="A602" i="12" s="1"/>
  <c r="A603" i="12" s="1"/>
  <c r="A604" i="12" s="1"/>
  <c r="A605" i="12" s="1"/>
  <c r="A606" i="12" s="1"/>
  <c r="A607" i="12" s="1"/>
  <c r="A608" i="12" s="1"/>
  <c r="A609" i="12" s="1"/>
  <c r="A610" i="12" s="1"/>
  <c r="A611" i="12" s="1"/>
  <c r="A612" i="12" s="1"/>
  <c r="A613" i="12" s="1"/>
  <c r="A614" i="12" s="1"/>
  <c r="A615" i="12" s="1"/>
  <c r="A616" i="12" s="1"/>
  <c r="A617" i="12" s="1"/>
  <c r="A618" i="12" s="1"/>
  <c r="A619" i="12" s="1"/>
  <c r="A620" i="12" s="1"/>
  <c r="A621" i="12" s="1"/>
  <c r="A622" i="12" s="1"/>
  <c r="A623" i="12" s="1"/>
  <c r="A624" i="12" s="1"/>
  <c r="A625" i="12" s="1"/>
  <c r="A626" i="12" s="1"/>
  <c r="A627" i="12" s="1"/>
  <c r="A628" i="12" s="1"/>
  <c r="A629" i="12" s="1"/>
  <c r="A630" i="12" s="1"/>
  <c r="A631" i="12" s="1"/>
  <c r="A632" i="12" s="1"/>
  <c r="A633" i="12" s="1"/>
  <c r="A634" i="12" s="1"/>
  <c r="A635" i="12" s="1"/>
  <c r="A636" i="12" s="1"/>
  <c r="A637" i="12" s="1"/>
  <c r="A638" i="12" s="1"/>
  <c r="A639" i="12" s="1"/>
  <c r="A640" i="12" s="1"/>
  <c r="A641" i="12" s="1"/>
  <c r="A642" i="12" s="1"/>
  <c r="A643" i="12" s="1"/>
  <c r="A644" i="12" s="1"/>
  <c r="A645" i="12" s="1"/>
  <c r="A646" i="12" s="1"/>
  <c r="A647" i="12" s="1"/>
  <c r="A648" i="12" s="1"/>
  <c r="A649" i="12" s="1"/>
  <c r="A650" i="12" s="1"/>
  <c r="A651" i="12" s="1"/>
  <c r="A652" i="12" s="1"/>
  <c r="A653" i="12" s="1"/>
  <c r="A654" i="12" s="1"/>
  <c r="A655" i="12" s="1"/>
  <c r="A656" i="12" s="1"/>
  <c r="A657" i="12" s="1"/>
  <c r="A658" i="12" s="1"/>
  <c r="A659" i="12" s="1"/>
  <c r="A660" i="12" s="1"/>
  <c r="A661" i="12" s="1"/>
  <c r="A662" i="12" s="1"/>
  <c r="A663" i="12" s="1"/>
  <c r="A664" i="12" s="1"/>
  <c r="A665" i="12" s="1"/>
  <c r="A666" i="12" s="1"/>
  <c r="A667" i="12" s="1"/>
  <c r="A668" i="12" s="1"/>
  <c r="A669" i="12" s="1"/>
  <c r="A670" i="12" s="1"/>
  <c r="A671" i="12" s="1"/>
  <c r="A672" i="12" s="1"/>
  <c r="A673" i="12" s="1"/>
  <c r="A674" i="12" s="1"/>
  <c r="A675" i="12" s="1"/>
  <c r="A676" i="12" s="1"/>
  <c r="A677" i="12" s="1"/>
  <c r="A678" i="12" s="1"/>
  <c r="A679" i="12" s="1"/>
  <c r="A680" i="12" s="1"/>
  <c r="A681" i="12" s="1"/>
  <c r="A682" i="12" s="1"/>
  <c r="A683" i="12" s="1"/>
  <c r="A684" i="12" s="1"/>
  <c r="A685" i="12" s="1"/>
  <c r="A686" i="12" s="1"/>
  <c r="A687" i="12" s="1"/>
  <c r="A688" i="12" s="1"/>
  <c r="A689" i="12" s="1"/>
  <c r="A690" i="12" s="1"/>
  <c r="A691" i="12" s="1"/>
  <c r="A692" i="12" s="1"/>
  <c r="A693" i="12" s="1"/>
  <c r="A694" i="12" s="1"/>
  <c r="A695" i="12" s="1"/>
  <c r="A696" i="12" s="1"/>
  <c r="A697" i="12" s="1"/>
  <c r="A698" i="12" s="1"/>
  <c r="A699" i="12" s="1"/>
  <c r="L102" i="1"/>
  <c r="L469" i="1"/>
  <c r="L541" i="1"/>
  <c r="L844" i="1"/>
  <c r="L477" i="1"/>
  <c r="L516" i="1"/>
  <c r="L280" i="1"/>
  <c r="L437" i="1"/>
  <c r="L436" i="1"/>
  <c r="L431" i="1"/>
  <c r="L639" i="1"/>
  <c r="L105" i="1"/>
  <c r="L322" i="1"/>
  <c r="L458" i="1"/>
  <c r="L159" i="1"/>
  <c r="L143" i="1"/>
  <c r="L57" i="1"/>
  <c r="L156" i="1"/>
  <c r="L592" i="1"/>
  <c r="L356" i="1"/>
  <c r="L202" i="1"/>
  <c r="L146" i="1"/>
  <c r="L654" i="1"/>
  <c r="L266" i="1"/>
  <c r="L657" i="1"/>
  <c r="L496" i="1"/>
  <c r="L1002" i="1"/>
  <c r="L433" i="1"/>
  <c r="L246" i="1"/>
  <c r="L193" i="1"/>
  <c r="L661" i="1"/>
  <c r="L415" i="1"/>
  <c r="L695" i="1"/>
  <c r="L686" i="1"/>
  <c r="L725" i="1"/>
  <c r="L721" i="1"/>
  <c r="L440" i="1"/>
  <c r="L424" i="1"/>
  <c r="L675" i="1"/>
  <c r="L359" i="1"/>
  <c r="L285" i="1"/>
  <c r="L517" i="1"/>
  <c r="L1096" i="1"/>
  <c r="L160" i="1"/>
  <c r="L245" i="1"/>
  <c r="L524" i="1"/>
  <c r="L360" i="1"/>
  <c r="L472" i="1"/>
  <c r="L577" i="1"/>
  <c r="L121" i="1"/>
  <c r="L656" i="1"/>
  <c r="L790" i="1"/>
  <c r="L679" i="1"/>
  <c r="L116" i="1"/>
  <c r="L692" i="1"/>
  <c r="L765" i="1"/>
  <c r="L425" i="1"/>
  <c r="L696" i="1"/>
  <c r="L113" i="1"/>
  <c r="L180" i="1"/>
  <c r="L81" i="1"/>
  <c r="L565" i="1"/>
  <c r="L1062" i="1"/>
  <c r="L596" i="1"/>
  <c r="L795" i="1"/>
  <c r="L1086" i="1"/>
  <c r="L1085" i="1"/>
  <c r="L231" i="1"/>
  <c r="L230" i="1"/>
  <c r="L1087" i="1" l="1"/>
  <c r="L1037" i="1"/>
  <c r="A9" i="3"/>
  <c r="A10" i="3" s="1"/>
  <c r="A11" i="3" s="1"/>
  <c r="A8" i="3"/>
  <c r="L55" i="1"/>
  <c r="L515" i="1"/>
  <c r="B5" i="5" l="1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4" i="5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4" i="4"/>
  <c r="I21" i="9" l="1"/>
  <c r="L923" i="1" l="1"/>
  <c r="L1006" i="1"/>
  <c r="L935" i="1"/>
  <c r="L996" i="1"/>
  <c r="L983" i="1"/>
  <c r="L839" i="1"/>
  <c r="L32" i="1"/>
  <c r="L483" i="1"/>
  <c r="L1053" i="1" l="1"/>
  <c r="L1054" i="1"/>
  <c r="L1090" i="1"/>
  <c r="L1046" i="1" l="1"/>
  <c r="L913" i="1"/>
  <c r="L28" i="1"/>
  <c r="L25" i="1"/>
  <c r="L1004" i="1"/>
  <c r="L154" i="1"/>
  <c r="L119" i="1"/>
  <c r="L843" i="1"/>
  <c r="L846" i="1"/>
  <c r="L77" i="1"/>
  <c r="L925" i="1"/>
  <c r="L909" i="1"/>
  <c r="L27" i="1"/>
  <c r="L347" i="1"/>
  <c r="L956" i="1" l="1"/>
  <c r="L904" i="1" l="1"/>
  <c r="L128" i="1"/>
  <c r="L770" i="1"/>
  <c r="L1020" i="1" l="1"/>
  <c r="L1067" i="1"/>
  <c r="L984" i="1"/>
  <c r="L1007" i="1"/>
  <c r="L1088" i="1"/>
  <c r="L995" i="1"/>
  <c r="L1018" i="1"/>
  <c r="L973" i="1"/>
  <c r="L914" i="1"/>
  <c r="L856" i="1"/>
  <c r="L94" i="1"/>
  <c r="L1041" i="1"/>
  <c r="L757" i="1"/>
  <c r="L419" i="1"/>
  <c r="L1022" i="1"/>
  <c r="L873" i="1"/>
  <c r="L213" i="1"/>
  <c r="L12" i="1"/>
  <c r="L336" i="1"/>
  <c r="L1060" i="1"/>
  <c r="L981" i="1"/>
  <c r="L33" i="1"/>
  <c r="L1079" i="1"/>
  <c r="L447" i="1"/>
  <c r="L84" i="1"/>
  <c r="L1069" i="1"/>
  <c r="L405" i="1"/>
  <c r="L476" i="1"/>
  <c r="L475" i="1"/>
  <c r="L56" i="1"/>
  <c r="L838" i="1"/>
  <c r="L1005" i="1"/>
  <c r="L606" i="1"/>
  <c r="L207" i="1"/>
  <c r="L343" i="1"/>
  <c r="L211" i="1"/>
  <c r="L315" i="1"/>
  <c r="L379" i="1" l="1"/>
  <c r="L184" i="1"/>
  <c r="L456" i="1"/>
  <c r="L463" i="1"/>
  <c r="L631" i="1"/>
  <c r="B82" i="5"/>
  <c r="B81" i="5"/>
  <c r="B37" i="5"/>
  <c r="B36" i="5"/>
  <c r="B62" i="5"/>
  <c r="B61" i="5"/>
  <c r="L740" i="1"/>
  <c r="L451" i="1"/>
  <c r="L920" i="1"/>
  <c r="B89" i="5"/>
  <c r="B88" i="5"/>
  <c r="B87" i="5"/>
  <c r="B86" i="5"/>
  <c r="B85" i="5"/>
  <c r="B84" i="5"/>
  <c r="B83" i="5"/>
  <c r="B80" i="5"/>
  <c r="B79" i="5"/>
  <c r="B78" i="5"/>
  <c r="B77" i="5"/>
  <c r="B76" i="5"/>
  <c r="B75" i="5"/>
  <c r="B74" i="5"/>
  <c r="B73" i="5"/>
  <c r="B72" i="5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27" i="6"/>
  <c r="B26" i="6"/>
  <c r="B65" i="2"/>
  <c r="B13" i="7"/>
  <c r="B53" i="2"/>
  <c r="B52" i="2"/>
  <c r="B70" i="7"/>
  <c r="B69" i="7"/>
  <c r="B68" i="7"/>
  <c r="B67" i="7"/>
  <c r="B66" i="7"/>
  <c r="B65" i="7"/>
  <c r="B64" i="7"/>
  <c r="B63" i="7"/>
  <c r="B62" i="7"/>
  <c r="B61" i="7"/>
  <c r="B60" i="7"/>
  <c r="B59" i="7"/>
  <c r="B27" i="2"/>
  <c r="B26" i="2"/>
  <c r="B16" i="2"/>
  <c r="B15" i="2"/>
  <c r="B6" i="2"/>
  <c r="B5" i="2"/>
  <c r="B4" i="2"/>
  <c r="B3" i="2"/>
  <c r="B34" i="7"/>
  <c r="B33" i="7"/>
  <c r="B32" i="7"/>
  <c r="B31" i="7"/>
  <c r="B30" i="7"/>
  <c r="B29" i="7"/>
  <c r="B28" i="7"/>
  <c r="B27" i="7"/>
  <c r="B26" i="7"/>
  <c r="B25" i="7"/>
  <c r="B24" i="7"/>
  <c r="B23" i="7"/>
  <c r="L15" i="1"/>
  <c r="B59" i="5"/>
  <c r="B60" i="5"/>
  <c r="B63" i="5"/>
  <c r="B64" i="5"/>
  <c r="B38" i="5"/>
  <c r="B39" i="5"/>
  <c r="B40" i="5"/>
  <c r="L2" i="1"/>
  <c r="L3" i="1"/>
  <c r="L4" i="1"/>
  <c r="L5" i="1"/>
  <c r="L6" i="1"/>
  <c r="L7" i="1"/>
  <c r="L8" i="1"/>
  <c r="L9" i="1"/>
  <c r="L10" i="1"/>
  <c r="L11" i="1"/>
  <c r="L13" i="1"/>
  <c r="L14" i="1"/>
  <c r="L16" i="1"/>
  <c r="L17" i="1"/>
  <c r="L18" i="1"/>
  <c r="L19" i="1"/>
  <c r="L21" i="1"/>
  <c r="L20" i="1"/>
  <c r="L22" i="1"/>
  <c r="L23" i="1"/>
  <c r="L24" i="1"/>
  <c r="L26" i="1"/>
  <c r="L29" i="1"/>
  <c r="L30" i="1"/>
  <c r="L31" i="1"/>
  <c r="L34" i="1"/>
  <c r="L35" i="1"/>
  <c r="L36" i="1"/>
  <c r="L37" i="1"/>
  <c r="L38" i="1"/>
  <c r="L129" i="1"/>
  <c r="L130" i="1"/>
  <c r="L131" i="1"/>
  <c r="L132" i="1"/>
  <c r="L133" i="1"/>
  <c r="L134" i="1"/>
  <c r="L136" i="1"/>
  <c r="L137" i="1"/>
  <c r="L138" i="1"/>
  <c r="L139" i="1"/>
  <c r="L140" i="1"/>
  <c r="L141" i="1"/>
  <c r="L142" i="1"/>
  <c r="L144" i="1"/>
  <c r="L145" i="1"/>
  <c r="L147" i="1"/>
  <c r="L148" i="1"/>
  <c r="L149" i="1"/>
  <c r="L150" i="1"/>
  <c r="L151" i="1"/>
  <c r="L152" i="1"/>
  <c r="L155" i="1"/>
  <c r="L157" i="1"/>
  <c r="L158" i="1"/>
  <c r="L161" i="1"/>
  <c r="L162" i="1"/>
  <c r="L163" i="1"/>
  <c r="L164" i="1"/>
  <c r="L165" i="1"/>
  <c r="L166" i="1"/>
  <c r="L168" i="1"/>
  <c r="L181" i="1"/>
  <c r="L182" i="1"/>
  <c r="L185" i="1"/>
  <c r="L186" i="1"/>
  <c r="L187" i="1"/>
  <c r="L188" i="1"/>
  <c r="L189" i="1"/>
  <c r="L190" i="1"/>
  <c r="L191" i="1"/>
  <c r="L192" i="1"/>
  <c r="L194" i="1"/>
  <c r="L195" i="1"/>
  <c r="L197" i="1"/>
  <c r="L198" i="1"/>
  <c r="L199" i="1"/>
  <c r="L201" i="1"/>
  <c r="L203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5" i="1"/>
  <c r="L76" i="1"/>
  <c r="L78" i="1"/>
  <c r="L79" i="1"/>
  <c r="L80" i="1"/>
  <c r="L82" i="1"/>
  <c r="L83" i="1"/>
  <c r="L85" i="1"/>
  <c r="L86" i="1"/>
  <c r="L87" i="1"/>
  <c r="L88" i="1"/>
  <c r="L89" i="1"/>
  <c r="L90" i="1"/>
  <c r="L91" i="1"/>
  <c r="L92" i="1"/>
  <c r="L93" i="1"/>
  <c r="L95" i="1"/>
  <c r="L96" i="1"/>
  <c r="L97" i="1"/>
  <c r="L98" i="1"/>
  <c r="L99" i="1"/>
  <c r="L100" i="1"/>
  <c r="L101" i="1"/>
  <c r="L103" i="1"/>
  <c r="L104" i="1"/>
  <c r="L106" i="1"/>
  <c r="L107" i="1"/>
  <c r="L108" i="1"/>
  <c r="L109" i="1"/>
  <c r="L110" i="1"/>
  <c r="L111" i="1"/>
  <c r="L112" i="1"/>
  <c r="L115" i="1"/>
  <c r="L117" i="1"/>
  <c r="L118" i="1"/>
  <c r="L120" i="1"/>
  <c r="L122" i="1"/>
  <c r="L123" i="1"/>
  <c r="L124" i="1"/>
  <c r="L125" i="1"/>
  <c r="L126" i="1"/>
  <c r="L127" i="1"/>
  <c r="L153" i="1"/>
  <c r="L167" i="1"/>
  <c r="L169" i="1"/>
  <c r="L170" i="1"/>
  <c r="L171" i="1"/>
  <c r="L172" i="1"/>
  <c r="L173" i="1"/>
  <c r="L174" i="1"/>
  <c r="L175" i="1"/>
  <c r="L176" i="1"/>
  <c r="L178" i="1"/>
  <c r="L179" i="1"/>
  <c r="L204" i="1"/>
  <c r="L205" i="1"/>
  <c r="L206" i="1"/>
  <c r="L208" i="1"/>
  <c r="L209" i="1"/>
  <c r="L210" i="1"/>
  <c r="L212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4" i="1"/>
  <c r="L235" i="1"/>
  <c r="L236" i="1"/>
  <c r="L237" i="1"/>
  <c r="L238" i="1"/>
  <c r="L239" i="1"/>
  <c r="L240" i="1"/>
  <c r="L241" i="1"/>
  <c r="L242" i="1"/>
  <c r="L243" i="1"/>
  <c r="L247" i="1"/>
  <c r="L248" i="1"/>
  <c r="L249" i="1"/>
  <c r="L250" i="1"/>
  <c r="L251" i="1"/>
  <c r="L252" i="1"/>
  <c r="L253" i="1"/>
  <c r="L254" i="1"/>
  <c r="L256" i="1"/>
  <c r="L257" i="1"/>
  <c r="L258" i="1"/>
  <c r="L259" i="1"/>
  <c r="L260" i="1"/>
  <c r="L262" i="1"/>
  <c r="L264" i="1"/>
  <c r="L265" i="1"/>
  <c r="L267" i="1"/>
  <c r="L268" i="1"/>
  <c r="L269" i="1"/>
  <c r="L270" i="1"/>
  <c r="L272" i="1"/>
  <c r="L273" i="1"/>
  <c r="L274" i="1"/>
  <c r="L275" i="1"/>
  <c r="L276" i="1"/>
  <c r="L277" i="1"/>
  <c r="L279" i="1"/>
  <c r="L281" i="1"/>
  <c r="L282" i="1"/>
  <c r="L283" i="1"/>
  <c r="L284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6" i="1"/>
  <c r="L317" i="1"/>
  <c r="L318" i="1"/>
  <c r="L319" i="1"/>
  <c r="L320" i="1"/>
  <c r="L321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7" i="1"/>
  <c r="L338" i="1"/>
  <c r="L340" i="1"/>
  <c r="L341" i="1"/>
  <c r="L342" i="1"/>
  <c r="L344" i="1"/>
  <c r="L345" i="1"/>
  <c r="L346" i="1"/>
  <c r="L348" i="1"/>
  <c r="L349" i="1"/>
  <c r="L350" i="1"/>
  <c r="L352" i="1"/>
  <c r="L353" i="1"/>
  <c r="L354" i="1"/>
  <c r="L355" i="1"/>
  <c r="L357" i="1"/>
  <c r="L358" i="1"/>
  <c r="L361" i="1"/>
  <c r="L362" i="1"/>
  <c r="L363" i="1"/>
  <c r="L364" i="1"/>
  <c r="L365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6" i="1"/>
  <c r="L407" i="1"/>
  <c r="L408" i="1"/>
  <c r="L409" i="1"/>
  <c r="L410" i="1"/>
  <c r="L411" i="1"/>
  <c r="L412" i="1"/>
  <c r="L413" i="1"/>
  <c r="L414" i="1"/>
  <c r="L416" i="1"/>
  <c r="L417" i="1"/>
  <c r="L418" i="1"/>
  <c r="L420" i="1"/>
  <c r="L421" i="1"/>
  <c r="L422" i="1"/>
  <c r="L423" i="1"/>
  <c r="L426" i="1"/>
  <c r="L427" i="1"/>
  <c r="L428" i="1"/>
  <c r="L429" i="1"/>
  <c r="L430" i="1"/>
  <c r="L432" i="1"/>
  <c r="L434" i="1"/>
  <c r="L435" i="1"/>
  <c r="L438" i="1"/>
  <c r="L439" i="1"/>
  <c r="L441" i="1"/>
  <c r="L442" i="1"/>
  <c r="L443" i="1"/>
  <c r="L444" i="1"/>
  <c r="L445" i="1"/>
  <c r="L446" i="1"/>
  <c r="L448" i="1"/>
  <c r="L449" i="1"/>
  <c r="L450" i="1"/>
  <c r="L452" i="1"/>
  <c r="L453" i="1"/>
  <c r="L454" i="1"/>
  <c r="L455" i="1"/>
  <c r="L459" i="1"/>
  <c r="L460" i="1"/>
  <c r="L461" i="1"/>
  <c r="L462" i="1"/>
  <c r="L464" i="1"/>
  <c r="L465" i="1"/>
  <c r="L466" i="1"/>
  <c r="L467" i="1"/>
  <c r="L468" i="1"/>
  <c r="L470" i="1"/>
  <c r="L471" i="1"/>
  <c r="L473" i="1"/>
  <c r="L474" i="1"/>
  <c r="L478" i="1"/>
  <c r="L479" i="1"/>
  <c r="L480" i="1"/>
  <c r="L481" i="1"/>
  <c r="L484" i="1"/>
  <c r="L485" i="1"/>
  <c r="L486" i="1"/>
  <c r="L487" i="1"/>
  <c r="L488" i="1"/>
  <c r="L489" i="1"/>
  <c r="L490" i="1"/>
  <c r="L491" i="1"/>
  <c r="L493" i="1"/>
  <c r="L494" i="1"/>
  <c r="L495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8" i="1"/>
  <c r="L519" i="1"/>
  <c r="L520" i="1"/>
  <c r="L521" i="1"/>
  <c r="L522" i="1"/>
  <c r="L523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6" i="1"/>
  <c r="L567" i="1"/>
  <c r="L568" i="1"/>
  <c r="L569" i="1"/>
  <c r="L570" i="1"/>
  <c r="L571" i="1"/>
  <c r="L572" i="1"/>
  <c r="L573" i="1"/>
  <c r="L574" i="1"/>
  <c r="L576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3" i="1"/>
  <c r="L594" i="1"/>
  <c r="L595" i="1"/>
  <c r="L597" i="1"/>
  <c r="L598" i="1"/>
  <c r="L599" i="1"/>
  <c r="L600" i="1"/>
  <c r="L601" i="1"/>
  <c r="L602" i="1"/>
  <c r="L603" i="1"/>
  <c r="L604" i="1"/>
  <c r="L605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2" i="1"/>
  <c r="L633" i="1"/>
  <c r="L634" i="1"/>
  <c r="L635" i="1"/>
  <c r="L637" i="1"/>
  <c r="L638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5" i="1"/>
  <c r="L658" i="1"/>
  <c r="L659" i="1"/>
  <c r="L663" i="1"/>
  <c r="L664" i="1"/>
  <c r="L665" i="1"/>
  <c r="L666" i="1"/>
  <c r="L667" i="1"/>
  <c r="L668" i="1"/>
  <c r="L669" i="1"/>
  <c r="L670" i="1"/>
  <c r="L671" i="1"/>
  <c r="L672" i="1"/>
  <c r="L673" i="1"/>
  <c r="L676" i="1"/>
  <c r="L677" i="1"/>
  <c r="L678" i="1"/>
  <c r="L680" i="1"/>
  <c r="L681" i="1"/>
  <c r="L682" i="1"/>
  <c r="L683" i="1"/>
  <c r="L684" i="1"/>
  <c r="L685" i="1"/>
  <c r="L687" i="1"/>
  <c r="L688" i="1"/>
  <c r="L689" i="1"/>
  <c r="L691" i="1"/>
  <c r="L693" i="1"/>
  <c r="L694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7" i="1"/>
  <c r="L719" i="1"/>
  <c r="L720" i="1"/>
  <c r="L722" i="1"/>
  <c r="L723" i="1"/>
  <c r="L724" i="1"/>
  <c r="L183" i="1"/>
  <c r="L726" i="1"/>
  <c r="L727" i="1"/>
  <c r="L728" i="1"/>
  <c r="L729" i="1"/>
  <c r="L730" i="1"/>
  <c r="L731" i="1"/>
  <c r="L733" i="1"/>
  <c r="L734" i="1"/>
  <c r="L735" i="1"/>
  <c r="L736" i="1"/>
  <c r="L737" i="1"/>
  <c r="L738" i="1"/>
  <c r="L739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5" i="1"/>
  <c r="L754" i="1"/>
  <c r="L756" i="1"/>
  <c r="L758" i="1"/>
  <c r="L759" i="1"/>
  <c r="L760" i="1"/>
  <c r="L761" i="1"/>
  <c r="L762" i="1"/>
  <c r="L763" i="1"/>
  <c r="L764" i="1"/>
  <c r="L766" i="1"/>
  <c r="L767" i="1"/>
  <c r="L768" i="1"/>
  <c r="L769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1" i="1"/>
  <c r="L792" i="1"/>
  <c r="L793" i="1"/>
  <c r="L794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7" i="1"/>
  <c r="L819" i="1"/>
  <c r="L814" i="1"/>
  <c r="L815" i="1"/>
  <c r="L816" i="1"/>
  <c r="L818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40" i="1"/>
  <c r="L841" i="1"/>
  <c r="L842" i="1"/>
  <c r="L847" i="1"/>
  <c r="L848" i="1"/>
  <c r="L849" i="1"/>
  <c r="L850" i="1"/>
  <c r="L851" i="1"/>
  <c r="L853" i="1"/>
  <c r="L854" i="1"/>
  <c r="L855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4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5" i="1"/>
  <c r="L906" i="1"/>
  <c r="L907" i="1"/>
  <c r="L908" i="1"/>
  <c r="L910" i="1"/>
  <c r="L911" i="1"/>
  <c r="L912" i="1"/>
  <c r="L915" i="1"/>
  <c r="L916" i="1"/>
  <c r="L917" i="1"/>
  <c r="L918" i="1"/>
  <c r="L919" i="1"/>
  <c r="L921" i="1"/>
  <c r="L922" i="1"/>
  <c r="L924" i="1"/>
  <c r="L926" i="1"/>
  <c r="L927" i="1"/>
  <c r="L928" i="1"/>
  <c r="L929" i="1"/>
  <c r="L930" i="1"/>
  <c r="L931" i="1"/>
  <c r="L932" i="1"/>
  <c r="L933" i="1"/>
  <c r="L934" i="1"/>
  <c r="L936" i="1"/>
  <c r="L937" i="1"/>
  <c r="L938" i="1"/>
  <c r="L939" i="1"/>
  <c r="L940" i="1"/>
  <c r="L941" i="1"/>
  <c r="L942" i="1"/>
  <c r="L943" i="1"/>
  <c r="L944" i="1"/>
  <c r="L945" i="1"/>
  <c r="L982" i="1"/>
  <c r="L985" i="1"/>
  <c r="L986" i="1"/>
  <c r="L989" i="1"/>
  <c r="L990" i="1"/>
  <c r="L991" i="1"/>
  <c r="L992" i="1"/>
  <c r="L993" i="1"/>
  <c r="L994" i="1"/>
  <c r="L997" i="1"/>
  <c r="L999" i="1"/>
  <c r="L946" i="1"/>
  <c r="L947" i="1"/>
  <c r="L948" i="1"/>
  <c r="L949" i="1"/>
  <c r="L950" i="1"/>
  <c r="L951" i="1"/>
  <c r="L952" i="1"/>
  <c r="L953" i="1"/>
  <c r="L954" i="1"/>
  <c r="L955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4" i="1"/>
  <c r="L975" i="1"/>
  <c r="L976" i="1"/>
  <c r="L977" i="1"/>
  <c r="L978" i="1"/>
  <c r="L979" i="1"/>
  <c r="L980" i="1"/>
  <c r="L987" i="1"/>
  <c r="L988" i="1"/>
  <c r="L998" i="1"/>
  <c r="L1000" i="1"/>
  <c r="L1001" i="1"/>
  <c r="L1003" i="1"/>
  <c r="L1008" i="1"/>
  <c r="L1009" i="1"/>
  <c r="L1010" i="1"/>
  <c r="L1011" i="1"/>
  <c r="L1012" i="1"/>
  <c r="L1013" i="1"/>
  <c r="L1014" i="1"/>
  <c r="L1015" i="1"/>
  <c r="L1016" i="1"/>
  <c r="L1017" i="1"/>
  <c r="L1019" i="1"/>
  <c r="L1021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8" i="1"/>
  <c r="L1039" i="1"/>
  <c r="L1040" i="1"/>
  <c r="L1042" i="1"/>
  <c r="L1043" i="1"/>
  <c r="L1044" i="1"/>
  <c r="L1045" i="1"/>
  <c r="L1047" i="1"/>
  <c r="L1048" i="1"/>
  <c r="L1049" i="1"/>
  <c r="L1050" i="1"/>
  <c r="L1051" i="1"/>
  <c r="L1052" i="1"/>
  <c r="L1055" i="1"/>
  <c r="L1056" i="1"/>
  <c r="L1057" i="1"/>
  <c r="L1058" i="1"/>
  <c r="L1059" i="1"/>
  <c r="L1061" i="1"/>
  <c r="L1063" i="1"/>
  <c r="L1064" i="1"/>
  <c r="L1065" i="1"/>
  <c r="L1066" i="1"/>
  <c r="L1068" i="1"/>
  <c r="L1070" i="1"/>
  <c r="L1071" i="1"/>
  <c r="L1072" i="1"/>
  <c r="L1073" i="1"/>
  <c r="L1074" i="1"/>
  <c r="L1075" i="1"/>
  <c r="L1076" i="1"/>
  <c r="L1077" i="1"/>
  <c r="L1078" i="1"/>
  <c r="L1080" i="1"/>
  <c r="L1081" i="1"/>
  <c r="L1082" i="1"/>
  <c r="L1083" i="1"/>
  <c r="L1084" i="1"/>
  <c r="L1089" i="1"/>
  <c r="L1091" i="1"/>
  <c r="L1092" i="1"/>
  <c r="L1093" i="1"/>
  <c r="L1094" i="1"/>
  <c r="L1095" i="1"/>
  <c r="L1097" i="1"/>
  <c r="L1098" i="1"/>
  <c r="B6" i="6" l="1"/>
  <c r="B4" i="6"/>
  <c r="B5" i="6"/>
  <c r="B90" i="5"/>
  <c r="C89" i="5" s="1"/>
  <c r="B79" i="4"/>
  <c r="C66" i="4" s="1"/>
  <c r="B71" i="7"/>
  <c r="G56" i="7" s="1"/>
  <c r="B35" i="7"/>
  <c r="G20" i="7" s="1"/>
  <c r="A3" i="3"/>
  <c r="C88" i="5" l="1"/>
  <c r="C77" i="4"/>
  <c r="C68" i="7"/>
  <c r="C28" i="7"/>
  <c r="C67" i="4"/>
  <c r="C85" i="5"/>
  <c r="C33" i="7"/>
  <c r="C77" i="5"/>
  <c r="C68" i="4"/>
  <c r="C59" i="7"/>
  <c r="C86" i="5"/>
  <c r="C66" i="7"/>
  <c r="C79" i="5"/>
  <c r="C61" i="7"/>
  <c r="C84" i="5"/>
  <c r="C73" i="4"/>
  <c r="C64" i="7"/>
  <c r="C24" i="7"/>
  <c r="C70" i="7"/>
  <c r="C75" i="5"/>
  <c r="C81" i="5"/>
  <c r="C73" i="5"/>
  <c r="C64" i="4"/>
  <c r="C31" i="7"/>
  <c r="C76" i="5"/>
  <c r="C34" i="7"/>
  <c r="C78" i="4"/>
  <c r="C29" i="7"/>
  <c r="C78" i="5"/>
  <c r="C69" i="4"/>
  <c r="C60" i="7"/>
  <c r="C80" i="5"/>
  <c r="C62" i="7"/>
  <c r="C74" i="4"/>
  <c r="C87" i="5"/>
  <c r="C76" i="4"/>
  <c r="C67" i="7"/>
  <c r="C27" i="7"/>
  <c r="C72" i="5"/>
  <c r="C30" i="7"/>
  <c r="C70" i="4"/>
  <c r="C25" i="7"/>
  <c r="C82" i="5"/>
  <c r="C74" i="5"/>
  <c r="C65" i="4"/>
  <c r="C32" i="7"/>
  <c r="C75" i="4"/>
  <c r="C26" i="7"/>
  <c r="C65" i="7"/>
  <c r="C83" i="5"/>
  <c r="C72" i="4"/>
  <c r="C63" i="7"/>
  <c r="C23" i="7"/>
  <c r="C71" i="4"/>
  <c r="C69" i="7"/>
  <c r="B7" i="6"/>
  <c r="B18" i="7"/>
  <c r="B40" i="2"/>
  <c r="B16" i="7"/>
  <c r="B15" i="7"/>
  <c r="B14" i="7"/>
  <c r="B12" i="7"/>
  <c r="B11" i="7"/>
  <c r="B10" i="7"/>
  <c r="B9" i="7"/>
  <c r="B8" i="7"/>
  <c r="B7" i="7"/>
  <c r="B6" i="7"/>
  <c r="B5" i="7"/>
  <c r="B39" i="2" l="1"/>
  <c r="B38" i="2"/>
  <c r="B43" i="5"/>
  <c r="B42" i="5"/>
  <c r="B41" i="5"/>
  <c r="B35" i="5"/>
  <c r="B34" i="5"/>
  <c r="B33" i="5"/>
  <c r="B32" i="5"/>
  <c r="B31" i="5"/>
  <c r="B30" i="5"/>
  <c r="B29" i="5"/>
  <c r="B28" i="5"/>
  <c r="B27" i="5"/>
  <c r="B26" i="5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52" i="7"/>
  <c r="B51" i="7"/>
  <c r="B50" i="7"/>
  <c r="B49" i="7"/>
  <c r="B48" i="7"/>
  <c r="B47" i="7"/>
  <c r="B46" i="7"/>
  <c r="B45" i="7"/>
  <c r="B44" i="7"/>
  <c r="B43" i="7"/>
  <c r="B42" i="7"/>
  <c r="B41" i="7"/>
  <c r="A4" i="3" l="1"/>
  <c r="B44" i="5"/>
  <c r="B22" i="5"/>
  <c r="B38" i="4"/>
  <c r="C25" i="4" s="1"/>
  <c r="B19" i="4"/>
  <c r="B17" i="7"/>
  <c r="G2" i="7" s="1"/>
  <c r="B53" i="7"/>
  <c r="B56" i="4"/>
  <c r="A5" i="3" l="1"/>
  <c r="A6" i="3" s="1"/>
  <c r="A7" i="3" s="1"/>
  <c r="B64" i="2"/>
  <c r="B66" i="2" s="1"/>
  <c r="C65" i="2" s="1"/>
  <c r="C12" i="5"/>
  <c r="C13" i="5"/>
  <c r="C36" i="5"/>
  <c r="C37" i="5"/>
  <c r="G38" i="7"/>
  <c r="C52" i="7"/>
  <c r="C6" i="5"/>
  <c r="C19" i="5"/>
  <c r="C17" i="5"/>
  <c r="C18" i="5"/>
  <c r="C41" i="5"/>
  <c r="C40" i="5"/>
  <c r="C39" i="5"/>
  <c r="C38" i="5"/>
  <c r="C27" i="4"/>
  <c r="C4" i="5"/>
  <c r="C33" i="4"/>
  <c r="C35" i="4"/>
  <c r="C10" i="5"/>
  <c r="C11" i="5"/>
  <c r="C30" i="5"/>
  <c r="C29" i="5"/>
  <c r="C8" i="5"/>
  <c r="C21" i="5"/>
  <c r="C26" i="5"/>
  <c r="C5" i="5"/>
  <c r="C20" i="5"/>
  <c r="C23" i="4"/>
  <c r="C35" i="5"/>
  <c r="C43" i="5"/>
  <c r="C15" i="5"/>
  <c r="C36" i="4"/>
  <c r="C30" i="4"/>
  <c r="C27" i="5"/>
  <c r="C34" i="5"/>
  <c r="C7" i="5"/>
  <c r="C16" i="5"/>
  <c r="C32" i="5"/>
  <c r="C29" i="4"/>
  <c r="C31" i="5"/>
  <c r="C42" i="5"/>
  <c r="C24" i="4"/>
  <c r="C6" i="7"/>
  <c r="C11" i="7"/>
  <c r="C5" i="7"/>
  <c r="C7" i="7"/>
  <c r="C8" i="7"/>
  <c r="C9" i="7"/>
  <c r="C10" i="7"/>
  <c r="C12" i="7"/>
  <c r="C13" i="7"/>
  <c r="C14" i="7"/>
  <c r="C15" i="7"/>
  <c r="C16" i="7"/>
  <c r="C28" i="4"/>
  <c r="C26" i="4"/>
  <c r="C32" i="4"/>
  <c r="C34" i="4"/>
  <c r="C14" i="5"/>
  <c r="C9" i="5"/>
  <c r="C31" i="4"/>
  <c r="C37" i="4"/>
  <c r="C33" i="5"/>
  <c r="C28" i="5"/>
  <c r="C17" i="4"/>
  <c r="C5" i="4"/>
  <c r="C15" i="4"/>
  <c r="C13" i="4"/>
  <c r="C11" i="4"/>
  <c r="C10" i="4"/>
  <c r="C9" i="4"/>
  <c r="C8" i="4"/>
  <c r="C7" i="4"/>
  <c r="C18" i="4"/>
  <c r="C16" i="4"/>
  <c r="C14" i="4"/>
  <c r="C12" i="4"/>
  <c r="C6" i="4"/>
  <c r="C4" i="4"/>
  <c r="C51" i="7"/>
  <c r="C50" i="7"/>
  <c r="C49" i="7"/>
  <c r="C48" i="7"/>
  <c r="C42" i="7"/>
  <c r="C47" i="7"/>
  <c r="C46" i="7"/>
  <c r="C45" i="7"/>
  <c r="C44" i="7"/>
  <c r="C43" i="7"/>
  <c r="C41" i="7"/>
  <c r="B54" i="2"/>
  <c r="C53" i="2" s="1"/>
  <c r="B65" i="5"/>
  <c r="C90" i="5" l="1"/>
  <c r="C71" i="7"/>
  <c r="C79" i="4"/>
  <c r="C35" i="7"/>
  <c r="C17" i="7"/>
  <c r="C53" i="7"/>
  <c r="C52" i="2"/>
  <c r="C64" i="2"/>
  <c r="C66" i="2" s="1"/>
  <c r="B41" i="2" l="1"/>
  <c r="C40" i="2" s="1"/>
  <c r="B28" i="6"/>
  <c r="C26" i="6" s="1"/>
  <c r="B66" i="5"/>
  <c r="B58" i="5"/>
  <c r="B57" i="5"/>
  <c r="B56" i="5"/>
  <c r="B55" i="5"/>
  <c r="B54" i="5"/>
  <c r="B53" i="5"/>
  <c r="B52" i="5"/>
  <c r="B51" i="5"/>
  <c r="B50" i="5"/>
  <c r="B49" i="5"/>
  <c r="B57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C27" i="6" l="1"/>
  <c r="C28" i="6" s="1"/>
  <c r="C39" i="2"/>
  <c r="C38" i="2"/>
  <c r="B28" i="2"/>
  <c r="B30" i="2" s="1"/>
  <c r="B67" i="5"/>
  <c r="B58" i="4"/>
  <c r="C61" i="5" l="1"/>
  <c r="C63" i="5"/>
  <c r="C62" i="5"/>
  <c r="C60" i="5"/>
  <c r="C64" i="5"/>
  <c r="C59" i="5"/>
  <c r="C58" i="5"/>
  <c r="C44" i="4"/>
  <c r="C56" i="4"/>
  <c r="C41" i="2"/>
  <c r="C52" i="4"/>
  <c r="C43" i="4"/>
  <c r="C48" i="4"/>
  <c r="C55" i="4"/>
  <c r="C54" i="4"/>
  <c r="C47" i="4"/>
  <c r="C46" i="4"/>
  <c r="C53" i="4"/>
  <c r="C57" i="4"/>
  <c r="C56" i="5"/>
  <c r="C57" i="5"/>
  <c r="C50" i="4"/>
  <c r="C45" i="4"/>
  <c r="C49" i="4"/>
  <c r="C27" i="2"/>
  <c r="C26" i="2"/>
  <c r="C65" i="5"/>
  <c r="C55" i="5"/>
  <c r="C54" i="5"/>
  <c r="C53" i="5"/>
  <c r="C52" i="5"/>
  <c r="C51" i="5"/>
  <c r="C50" i="5"/>
  <c r="C49" i="5"/>
  <c r="C66" i="5"/>
  <c r="C51" i="4"/>
  <c r="C22" i="5" l="1"/>
  <c r="C44" i="5"/>
  <c r="C19" i="4"/>
  <c r="C38" i="4"/>
  <c r="C28" i="2"/>
  <c r="C58" i="4"/>
  <c r="C67" i="5"/>
  <c r="B17" i="2"/>
  <c r="B7" i="2"/>
  <c r="C4" i="2" s="1"/>
  <c r="C3" i="2" l="1"/>
  <c r="C6" i="2"/>
  <c r="C5" i="2"/>
  <c r="C16" i="2"/>
  <c r="C15" i="2"/>
  <c r="C54" i="2" l="1"/>
  <c r="C17" i="2"/>
  <c r="C7" i="2"/>
  <c r="A3" i="1" l="1"/>
  <c r="B15" i="6" l="1"/>
  <c r="B16" i="6"/>
  <c r="B17" i="6"/>
  <c r="B18" i="6"/>
  <c r="B19" i="6"/>
  <c r="B20" i="6" l="1"/>
  <c r="C18" i="6" s="1"/>
  <c r="C4" i="6" l="1"/>
  <c r="C5" i="6"/>
  <c r="C6" i="6"/>
  <c r="C15" i="6"/>
  <c r="C16" i="6"/>
  <c r="C17" i="6"/>
  <c r="C19" i="6"/>
  <c r="C20" i="6" l="1"/>
  <c r="C7" i="6"/>
  <c r="A3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tc={CA5F32F6-11C5-40FF-AA80-617AAABE986B}</author>
    <author>tc={02656406-18D5-424A-A42F-5664A2C650C0}</author>
    <author>tc={4BAF600B-A267-404F-95AA-BDB0BDE3BED8}</author>
    <author>tc={9B934538-FC8C-4F75-9E33-E6EACFFCBB1B}</author>
    <author>tc={57E06DC5-7E08-4300-A3B8-449BC7860442}</author>
    <author>tc={8DE78575-CB63-48A7-AE22-85AC1E14E031}</author>
  </authors>
  <commentList>
    <comment ref="G1" authorId="0" shapeId="0" xr:uid="{00000000-0006-0000-0600-000001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La casa pot haver deixat d'existir perquè ha estat enderrocada o perquè ha estat integrada dins d'una nova casa amb més d'un número.</t>
      </text>
    </comment>
    <comment ref="H1" authorId="1" shapeId="0" xr:uid="{00000000-0006-0000-0600-000002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Considerem que tenim documentació quan podem aportar informació escrita d'aquest nom, tan si és publicada com recollida fefaentment en entrevistes amb persones que coneixen la casa.</t>
      </text>
    </comment>
    <comment ref="I1" authorId="2" shapeId="0" xr:uid="{00000000-0006-0000-0600-000003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Es considera nom destacat quan s'ha posat com a nom principal al web dels noms de les cases de la vella Solsona.</t>
      </text>
    </comment>
    <comment ref="J1" authorId="3" shapeId="0" xr:uid="{00000000-0006-0000-0600-000004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Es considera un nom actual quan el nivell d'us es igual o superior al 50% i no quan és inferior al 50%</t>
      </text>
    </comment>
    <comment ref="M1" authorId="4" shapeId="0" xr:uid="{00000000-0006-0000-0600-000005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El tipus indica l'origen o d'on prové el nom de la casa.</t>
      </text>
    </comment>
    <comment ref="N1" authorId="5" shapeId="0" xr:uid="{00000000-0006-0000-0600-000006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Indica que identifica o a que s'apllica el nom de la casa: la propia casa, el propietari o un comerç que té la casa.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tc={DE9F8DCA-7080-4C11-94C4-8CD7B62308CA}</author>
    <author>tc={5AAF2B7E-7A6B-4ECA-B7AD-5AC7DF67D3AA}</author>
    <author>tc={AA98C5EF-02DB-46D0-937F-EB69701054D1}</author>
    <author>tc={3329B4F7-D197-466A-8310-4757DA7C8284}</author>
    <author>tc={1BC110BF-A667-4FF1-8C70-31843792D07B}</author>
    <author>tc={938AEB49-DBCE-4274-A595-F5F601A08FA2}</author>
  </authors>
  <commentList>
    <comment ref="G1" authorId="0" shapeId="0" xr:uid="{DE9F8DCA-7080-4C11-94C4-8CD7B62308CA}">
      <text>
        <t>[Threaded comment]
Your version of Excel allows you to read this threaded comment; however, any edits to it will get removed if the file is opened in a newer version of Excel. Learn more: https://go.microsoft.com/fwlink/?linkid=870924
Comment:
    La casa pot haver deixat d'existir perquè ha estat enderrocada o perquè ha estat integrada dins d'una nova casa amb més d'un número.</t>
      </text>
    </comment>
    <comment ref="H1" authorId="1" shapeId="0" xr:uid="{5AAF2B7E-7A6B-4ECA-B7AD-5AC7DF67D3AA}">
      <text>
        <t>[Threaded comment]
Your version of Excel allows you to read this threaded comment; however, any edits to it will get removed if the file is opened in a newer version of Excel. Learn more: https://go.microsoft.com/fwlink/?linkid=870924
Comment:
    Considerem que tenim documentació quan podem aportar informació escrita d'aquest nom, tan si és publicada com recollida fefaentment en entrevistes amb persones que coneixen la casa.</t>
      </text>
    </comment>
    <comment ref="I1" authorId="2" shapeId="0" xr:uid="{AA98C5EF-02DB-46D0-937F-EB69701054D1}">
      <text>
        <t>[Threaded comment]
Your version of Excel allows you to read this threaded comment; however, any edits to it will get removed if the file is opened in a newer version of Excel. Learn more: https://go.microsoft.com/fwlink/?linkid=870924
Comment:
    Es considera nom destacat quan s'ha posat com a nom principal al web dels noms de les cases de la vella Solsona.</t>
      </text>
    </comment>
    <comment ref="J1" authorId="3" shapeId="0" xr:uid="{3329B4F7-D197-466A-8310-4757DA7C8284}">
      <text>
        <t>[Threaded comment]
Your version of Excel allows you to read this threaded comment; however, any edits to it will get removed if the file is opened in a newer version of Excel. Learn more: https://go.microsoft.com/fwlink/?linkid=870924
Comment:
    Es considera un nom actual quan el nivell d'us es igual o superior al 50% i no quan és inferior al 50%</t>
      </text>
    </comment>
    <comment ref="M1" authorId="4" shapeId="0" xr:uid="{1BC110BF-A667-4FF1-8C70-31843792D07B}">
      <text>
        <t>[Threaded comment]
Your version of Excel allows you to read this threaded comment; however, any edits to it will get removed if the file is opened in a newer version of Excel. Learn more: https://go.microsoft.com/fwlink/?linkid=870924
Comment:
    El tipus indica l'origen o d'on prové el nom de la casa.</t>
      </text>
    </comment>
    <comment ref="N1" authorId="5" shapeId="0" xr:uid="{938AEB49-DBCE-4274-A595-F5F601A08FA2}">
      <text>
        <t>[Threaded comment]
Your version of Excel allows you to read this threaded comment; however, any edits to it will get removed if the file is opened in a newer version of Excel. Learn more: https://go.microsoft.com/fwlink/?linkid=870924
Comment:
    Indica que identifica o a que s'apllica el nom de la casa: la propia casa, el propietari o un comerç que té la casa.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tc={049F4188-6505-4D67-BDD0-C6E8ED525826}</author>
    <author>tc={BDFBA072-5BF5-4667-8884-ECE7605DFA62}</author>
    <author>tc={C6134008-67B6-4D18-851D-E66A8C213B0E}</author>
    <author>tc={C7C345DB-DBDC-4E54-9301-C41C2217A3A8}</author>
    <author>tc={E13D02AE-F7A5-4B62-8C72-688E13AC8F46}</author>
    <author>tc={632B8439-8B70-4643-B36F-4454590B8E65}</author>
  </authors>
  <commentList>
    <comment ref="G1" authorId="0" shapeId="0" xr:uid="{049F4188-6505-4D67-BDD0-C6E8ED525826}">
      <text>
        <t>[Threaded comment]
Your version of Excel allows you to read this threaded comment; however, any edits to it will get removed if the file is opened in a newer version of Excel. Learn more: https://go.microsoft.com/fwlink/?linkid=870924
Comment:
    La casa pot haver deixat d'existir perquè ha estat enderrocada o perquè ha estat integrada dins d'una nova casa amb més d'un número.</t>
      </text>
    </comment>
    <comment ref="H1" authorId="1" shapeId="0" xr:uid="{BDFBA072-5BF5-4667-8884-ECE7605DFA62}">
      <text>
        <t>[Threaded comment]
Your version of Excel allows you to read this threaded comment; however, any edits to it will get removed if the file is opened in a newer version of Excel. Learn more: https://go.microsoft.com/fwlink/?linkid=870924
Comment:
    Considerem que tenim documentació quan podem aportar informació escrita d'aquest nom, tan si és publicada com recollida fefaentment en entrevistes amb persones que coneixen la casa.</t>
      </text>
    </comment>
    <comment ref="I1" authorId="2" shapeId="0" xr:uid="{C6134008-67B6-4D18-851D-E66A8C213B0E}">
      <text>
        <t>[Threaded comment]
Your version of Excel allows you to read this threaded comment; however, any edits to it will get removed if the file is opened in a newer version of Excel. Learn more: https://go.microsoft.com/fwlink/?linkid=870924
Comment:
    Es considera nom destacat quan s'ha posat com a nom principal al web dels noms de les cases de la vella Solsona.</t>
      </text>
    </comment>
    <comment ref="J1" authorId="3" shapeId="0" xr:uid="{C7C345DB-DBDC-4E54-9301-C41C2217A3A8}">
      <text>
        <t>[Threaded comment]
Your version of Excel allows you to read this threaded comment; however, any edits to it will get removed if the file is opened in a newer version of Excel. Learn more: https://go.microsoft.com/fwlink/?linkid=870924
Comment:
    Es considera un nom actual quan el nivell d'us es igual o superior al 50% i no quan és inferior al 50%</t>
      </text>
    </comment>
    <comment ref="M1" authorId="4" shapeId="0" xr:uid="{E13D02AE-F7A5-4B62-8C72-688E13AC8F46}">
      <text>
        <t>[Threaded comment]
Your version of Excel allows you to read this threaded comment; however, any edits to it will get removed if the file is opened in a newer version of Excel. Learn more: https://go.microsoft.com/fwlink/?linkid=870924
Comment:
    El tipus indica l'origen o d'on prové el nom de la casa.</t>
      </text>
    </comment>
    <comment ref="N1" authorId="5" shapeId="0" xr:uid="{632B8439-8B70-4643-B36F-4454590B8E65}">
      <text>
        <t>[Threaded comment]
Your version of Excel allows you to read this threaded comment; however, any edits to it will get removed if the file is opened in a newer version of Excel. Learn more: https://go.microsoft.com/fwlink/?linkid=870924
Comment:
    Indica que identifica o a que s'apllica el nom de la casa: la propia casa, el propietari o un comerç que té la casa.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Modelo de datos" type="5" refreshedVersion="6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Proves diverses.xlsx!Tabla1" type="102" refreshedVersion="6" minRefreshableVersion="5">
    <extLst>
      <ext xmlns:x15="http://schemas.microsoft.com/office/spreadsheetml/2010/11/main" uri="{DE250136-89BD-433C-8126-D09CA5730AF9}">
        <x15:connection id="Tabla1">
          <x15:rangePr sourceName="_xlcn.WorksheetConnection_Provesdiverses.xlsxTabla1"/>
        </x15:connection>
      </ext>
    </extLst>
  </connection>
</connections>
</file>

<file path=xl/sharedStrings.xml><?xml version="1.0" encoding="utf-8"?>
<sst xmlns="http://schemas.openxmlformats.org/spreadsheetml/2006/main" count="34352" uniqueCount="1552">
  <si>
    <t>Nom Casa</t>
  </si>
  <si>
    <t>Barri</t>
  </si>
  <si>
    <t>Gènere</t>
  </si>
  <si>
    <t>Documentat</t>
  </si>
  <si>
    <t>Cal Cabanes</t>
  </si>
  <si>
    <t>Plaça Sant Joan 1</t>
  </si>
  <si>
    <t>Sant Joan</t>
  </si>
  <si>
    <t>sí</t>
  </si>
  <si>
    <t>no</t>
  </si>
  <si>
    <t>Cal Bodegó</t>
  </si>
  <si>
    <t>Plaça Sant Joan 2</t>
  </si>
  <si>
    <t>Cal Quico</t>
  </si>
  <si>
    <t>Plaça Sant Joan 3</t>
  </si>
  <si>
    <t>Tipus</t>
  </si>
  <si>
    <t>cognom</t>
  </si>
  <si>
    <t>renom</t>
  </si>
  <si>
    <t>ofici</t>
  </si>
  <si>
    <t>casa</t>
  </si>
  <si>
    <t>comerç</t>
  </si>
  <si>
    <t>família</t>
  </si>
  <si>
    <t>propietari</t>
  </si>
  <si>
    <t>Identifica</t>
  </si>
  <si>
    <t>Cal Jou</t>
  </si>
  <si>
    <t>Carrer Castell 10 i 12</t>
  </si>
  <si>
    <t>Sant Domènec</t>
  </si>
  <si>
    <t>Cal Gras</t>
  </si>
  <si>
    <t>Cal Tarralló</t>
  </si>
  <si>
    <t>Carrer Castell 14</t>
  </si>
  <si>
    <t>Adreça principal casa</t>
  </si>
  <si>
    <t>Carrer Castell 16</t>
  </si>
  <si>
    <t>Cal Drapaire</t>
  </si>
  <si>
    <t>Carrer Castell 18</t>
  </si>
  <si>
    <t>Cal Santantoni</t>
  </si>
  <si>
    <t>Cal Tarrés Fuster</t>
  </si>
  <si>
    <t>Cal Travé</t>
  </si>
  <si>
    <t>Cal Madoixa</t>
  </si>
  <si>
    <t>Plaça Sant Joan 8</t>
  </si>
  <si>
    <t>Vila de Busa</t>
  </si>
  <si>
    <t>origen</t>
  </si>
  <si>
    <t>Cal Plàcidu</t>
  </si>
  <si>
    <t>Cal Passacostes</t>
  </si>
  <si>
    <t>Plaça Sant Joan 9</t>
  </si>
  <si>
    <t>Cal Sensades</t>
  </si>
  <si>
    <t>Plaça Sant Joan 10</t>
  </si>
  <si>
    <t>Cal Tintorer</t>
  </si>
  <si>
    <t>Plaça Sant Joan 11</t>
  </si>
  <si>
    <t>Cal Falp</t>
  </si>
  <si>
    <t>Plaça Sant Joan 12</t>
  </si>
  <si>
    <t>Cal Montraveta</t>
  </si>
  <si>
    <t>Cal Plana</t>
  </si>
  <si>
    <t>Cal Pensí</t>
  </si>
  <si>
    <t>Cal Gualdo</t>
  </si>
  <si>
    <t>Plaça Sant Joan 13</t>
  </si>
  <si>
    <t>Cal Cots</t>
  </si>
  <si>
    <t>Cal Jolonch</t>
  </si>
  <si>
    <t>Plaça Sant Joan 14</t>
  </si>
  <si>
    <t>Ca l’Angelina</t>
  </si>
  <si>
    <t>marca</t>
  </si>
  <si>
    <t>Cal Muntaner</t>
  </si>
  <si>
    <t>Plaça Sant Joan 15</t>
  </si>
  <si>
    <t>Plaça Sant Joan 16 i 17</t>
  </si>
  <si>
    <t>Cal Cargolat</t>
  </si>
  <si>
    <t>Plaça Sant Joan 16</t>
  </si>
  <si>
    <t>Cal Rellotger</t>
  </si>
  <si>
    <t>Plaça Sant Joan 18</t>
  </si>
  <si>
    <t>Cal Balasch</t>
  </si>
  <si>
    <t>Cal Bastida</t>
  </si>
  <si>
    <t>Plaça Sant Joan 19</t>
  </si>
  <si>
    <t>Cal Tòfol</t>
  </si>
  <si>
    <t>Cal Mossèn Folia</t>
  </si>
  <si>
    <t>Carrer de la Regata 3</t>
  </si>
  <si>
    <t>Cal Montraveta de la Freixera</t>
  </si>
  <si>
    <t>Carrer de la Regata 5</t>
  </si>
  <si>
    <t>Cal Gilibets</t>
  </si>
  <si>
    <t>Cal Potons</t>
  </si>
  <si>
    <t>Carrer de la Regata 7</t>
  </si>
  <si>
    <t>Estructura morfològica</t>
  </si>
  <si>
    <t>Tipologia semàntica</t>
  </si>
  <si>
    <t>nom</t>
  </si>
  <si>
    <t>Cal Folia</t>
  </si>
  <si>
    <t>Noms identificats</t>
  </si>
  <si>
    <t>masculí</t>
  </si>
  <si>
    <t>femení</t>
  </si>
  <si>
    <t>Total</t>
  </si>
  <si>
    <t>Santa Anna</t>
  </si>
  <si>
    <t>Santa Susanna</t>
  </si>
  <si>
    <t>Sant Roc</t>
  </si>
  <si>
    <t>Sant Pau</t>
  </si>
  <si>
    <t>Sant Ignasi</t>
  </si>
  <si>
    <t>Sant Miquel</t>
  </si>
  <si>
    <t>Sant Salvador</t>
  </si>
  <si>
    <t>Sant Cristòfol</t>
  </si>
  <si>
    <t>Sant Llorenç</t>
  </si>
  <si>
    <t>Cal Pastisser Miquel</t>
  </si>
  <si>
    <t>Plaça Sant Salvador 3, 4 i 5</t>
  </si>
  <si>
    <t>Cal Grifell</t>
  </si>
  <si>
    <t>Carrer de Terceries 5</t>
  </si>
  <si>
    <t>Cal Perico</t>
  </si>
  <si>
    <t>Ca la Perica</t>
  </si>
  <si>
    <t>Cal Guitart</t>
  </si>
  <si>
    <t>Plaça Sant Salvador 10</t>
  </si>
  <si>
    <t>Cal Galtanegra</t>
  </si>
  <si>
    <t>Quadra del Galtanegra</t>
  </si>
  <si>
    <t>Cal Camps</t>
  </si>
  <si>
    <t>Plaça Sant Salvador 11</t>
  </si>
  <si>
    <t>Cal Porcater</t>
  </si>
  <si>
    <t>Plaça Sant Salvador 12 i 13</t>
  </si>
  <si>
    <t>Cal Fuster de la Serra</t>
  </si>
  <si>
    <t>Carrer de la Regata 16</t>
  </si>
  <si>
    <t>Ca la Carme Gras</t>
  </si>
  <si>
    <t>Plaça Sant Salvador 15</t>
  </si>
  <si>
    <t>Cal Ramonet</t>
  </si>
  <si>
    <t>Ca la Margarita Estasia</t>
  </si>
  <si>
    <t>Plaça Sant Salvador 16</t>
  </si>
  <si>
    <t>Cal Farràs</t>
  </si>
  <si>
    <t>Plaça Sant Salvador 17 i 18</t>
  </si>
  <si>
    <t>Plaça Sant Salvador 19</t>
  </si>
  <si>
    <t>Cal Pellicer</t>
  </si>
  <si>
    <t>Carrer de Sant Nicolau 5</t>
  </si>
  <si>
    <t>Carrer de Sant Cristòfol 9</t>
  </si>
  <si>
    <t>Cal Cases</t>
  </si>
  <si>
    <t>Cal Sastre de la Serra</t>
  </si>
  <si>
    <t>Carrer de Sant Nicolau 3</t>
  </si>
  <si>
    <t>Cal Sastre Rafart</t>
  </si>
  <si>
    <t>Carrer de Sant Nicolau 6</t>
  </si>
  <si>
    <t>Cal Xixons</t>
  </si>
  <si>
    <t>Carrer de Sant Nicolau 7</t>
  </si>
  <si>
    <t>Cal Menudaire</t>
  </si>
  <si>
    <t>Carrer de Sant Llorenç 17</t>
  </si>
  <si>
    <t>Cal Queralt</t>
  </si>
  <si>
    <t>Ca les Pauletes</t>
  </si>
  <si>
    <t>Carrer de Sant Nicolau 9</t>
  </si>
  <si>
    <t>Cal Met</t>
  </si>
  <si>
    <t>Carrer de Sant Llorenç 19</t>
  </si>
  <si>
    <t>Cal Tarines</t>
  </si>
  <si>
    <t>Carrer de Sant Llorenç 21</t>
  </si>
  <si>
    <t>Cal Carceller</t>
  </si>
  <si>
    <t>Carrer de la Regata 6</t>
  </si>
  <si>
    <t>Cal Palmero</t>
  </si>
  <si>
    <t>Cal Calderer</t>
  </si>
  <si>
    <t>Carrer de la Regata 8</t>
  </si>
  <si>
    <t>Cal Valeri</t>
  </si>
  <si>
    <t>Carrer de la Regata 10</t>
  </si>
  <si>
    <t>Cal Torrecilla</t>
  </si>
  <si>
    <t>Ca la Roseta Potonsa</t>
  </si>
  <si>
    <t>Carrer de la Regata 12</t>
  </si>
  <si>
    <t>Sense nom conegut</t>
  </si>
  <si>
    <t>Cal Cirera</t>
  </si>
  <si>
    <t>Carrer de Sant Llorenç 31</t>
  </si>
  <si>
    <t>Cal Feu</t>
  </si>
  <si>
    <t>Carrer del Bou 1, 3 i 5</t>
  </si>
  <si>
    <t>Cal Panxut Cases</t>
  </si>
  <si>
    <t>Cal Cases del Racó</t>
  </si>
  <si>
    <t>Ca la Pilar Rafart</t>
  </si>
  <si>
    <t>Cal Ramassador</t>
  </si>
  <si>
    <t>El Pistolero (bar)</t>
  </si>
  <si>
    <t>Cal Mastrico</t>
  </si>
  <si>
    <t>Carrer del Bou 5</t>
  </si>
  <si>
    <t>Cal Llohis</t>
  </si>
  <si>
    <t>Cal Píssula</t>
  </si>
  <si>
    <t>La Vinya (bar)</t>
  </si>
  <si>
    <t>Barberia Queralt</t>
  </si>
  <si>
    <t>Farmàcia Aldomà</t>
  </si>
  <si>
    <t>El Punxó (Bar)</t>
  </si>
  <si>
    <t>Resol (fotografia)</t>
  </si>
  <si>
    <t>Dpagès (carnisseria)</t>
  </si>
  <si>
    <t>Cafè Ros (bar)</t>
  </si>
  <si>
    <t>Génere del nom de els cases</t>
  </si>
  <si>
    <t>Identificació del nom de la casa</t>
  </si>
  <si>
    <t>Noms que té de mitjana cada casa:</t>
  </si>
  <si>
    <t>Nivell d'us dels noms de les cases</t>
  </si>
  <si>
    <t>Habitual (entre el 80 i el 100%)</t>
  </si>
  <si>
    <t>Freqüent (entre el 60 i el 80%)</t>
  </si>
  <si>
    <t>Ocasional (entre el 40 i el 60%)</t>
  </si>
  <si>
    <t>Minoritari (entre el 20 i el 40%)</t>
  </si>
  <si>
    <t>Noms vius</t>
  </si>
  <si>
    <t>Noms vius vs d'us residual</t>
  </si>
  <si>
    <t>Noms d'us residual</t>
  </si>
  <si>
    <t>Buscant informació</t>
  </si>
  <si>
    <t>Ca la Mercè de la Farmàcia</t>
  </si>
  <si>
    <t>Plaça Major 11</t>
  </si>
  <si>
    <t>Sant Serapi</t>
  </si>
  <si>
    <t>Farmàcia de baix</t>
  </si>
  <si>
    <t>Cal Fabra</t>
  </si>
  <si>
    <t>Cal Rossendo Sarri</t>
  </si>
  <si>
    <t>Cal Perejan</t>
  </si>
  <si>
    <t>Carrer de Sant Cristòfol 2</t>
  </si>
  <si>
    <t>Carrer de Sant Cristòfol 3</t>
  </si>
  <si>
    <t>Cal Carnisser Nou</t>
  </si>
  <si>
    <t>Carrer de Sant Cristòfol 4</t>
  </si>
  <si>
    <t>Cal Currià</t>
  </si>
  <si>
    <t>Carrer de Sant Cristòfol 5</t>
  </si>
  <si>
    <t>Carrer de Sant Cristòfol 6</t>
  </si>
  <si>
    <t>Ca la Pallaresa</t>
  </si>
  <si>
    <t>Cal Bolet</t>
  </si>
  <si>
    <t>Carrer de Sant Cristòfol 7</t>
  </si>
  <si>
    <t>Cal Rafart</t>
  </si>
  <si>
    <t>Cal Llobet</t>
  </si>
  <si>
    <t>Carrer de la Mare de Déu 6</t>
  </si>
  <si>
    <t>Cal Guilanyà de Busa</t>
  </si>
  <si>
    <t>Cal Colilles</t>
  </si>
  <si>
    <t>Carrer de les Terceries 3</t>
  </si>
  <si>
    <t>Peixateria germanes Baraldés</t>
  </si>
  <si>
    <t>Peixateria Claustre Sangrà</t>
  </si>
  <si>
    <t>Cal Jaumet del Forn</t>
  </si>
  <si>
    <t>Carrer de la Mare de Déu 4</t>
  </si>
  <si>
    <t>Cal Pujol</t>
  </si>
  <si>
    <t>Cal Botiguer Nou</t>
  </si>
  <si>
    <t>Carrer de les Terceries 6</t>
  </si>
  <si>
    <t>Perruqueria Torralba</t>
  </si>
  <si>
    <t>Cal Seixanta-cinc</t>
  </si>
  <si>
    <t>Carrer de les Terceries 7</t>
  </si>
  <si>
    <t>Palau Llobera</t>
  </si>
  <si>
    <t>Carrer dels Dominics 12 i 14</t>
  </si>
  <si>
    <t>Palau dels Llobera</t>
  </si>
  <si>
    <t xml:space="preserve">Els Dominics </t>
  </si>
  <si>
    <t>Seminari vell</t>
  </si>
  <si>
    <t>Els Hermanus</t>
  </si>
  <si>
    <t>Universitat de Solsona</t>
  </si>
  <si>
    <t>Consell Comarcal del Solsonès</t>
  </si>
  <si>
    <t>institució</t>
  </si>
  <si>
    <t>El Corral del Meliton Mujal</t>
  </si>
  <si>
    <t>Carrer dels Dominics 13</t>
  </si>
  <si>
    <t>Carrer dels Dominics 15</t>
  </si>
  <si>
    <t>Casa dels Professors</t>
  </si>
  <si>
    <t>Casa del Boix de la Farmàcia</t>
  </si>
  <si>
    <t>Registre de la Propietat</t>
  </si>
  <si>
    <t>Carrer de la Regata 26</t>
  </si>
  <si>
    <t>Cal Cisteller</t>
  </si>
  <si>
    <t>Travessia dels Dominics 0</t>
  </si>
  <si>
    <t>Travessia dels Dominics 1</t>
  </si>
  <si>
    <t>Correus Vells</t>
  </si>
  <si>
    <t>Cal Candi</t>
  </si>
  <si>
    <t>Travessia dels Dominics 2</t>
  </si>
  <si>
    <t>Cal Llauner</t>
  </si>
  <si>
    <t>Carrer de Sant Llorenç 30</t>
  </si>
  <si>
    <t>Cal Musiquet</t>
  </si>
  <si>
    <t>Cal Mascó</t>
  </si>
  <si>
    <t>Travessia dels Dominics 4</t>
  </si>
  <si>
    <t>Cal Pey</t>
  </si>
  <si>
    <t>Carrer de Sant Llorenç 13</t>
  </si>
  <si>
    <t>Ca les Peyes</t>
  </si>
  <si>
    <t>Cal Joan Caball</t>
  </si>
  <si>
    <t>Cal Bajona</t>
  </si>
  <si>
    <t>Carrer de Sant Llorenç 15</t>
  </si>
  <si>
    <t>Cal Màquines</t>
  </si>
  <si>
    <t>Carrer de Sant Llorenç 20</t>
  </si>
  <si>
    <t>Cal Pep Albanyeta</t>
  </si>
  <si>
    <t>Solar del Josep Riu</t>
  </si>
  <si>
    <t>Cal Fuster Jaio</t>
  </si>
  <si>
    <t>Carrer de Sant Llorenç 22</t>
  </si>
  <si>
    <t>Cal Fuster Àngel</t>
  </si>
  <si>
    <t>Cal Clavetaire</t>
  </si>
  <si>
    <t>Ca l’Ayeto</t>
  </si>
  <si>
    <t>Carrer de Sant Llorenç 23 i 25</t>
  </si>
  <si>
    <t>Cal Tut</t>
  </si>
  <si>
    <t>Carrer de Sant Llorenç 24</t>
  </si>
  <si>
    <t>Cal Moro</t>
  </si>
  <si>
    <t>Carrer de Sant Llorenç 27</t>
  </si>
  <si>
    <t>Ca la Conxita Moro</t>
  </si>
  <si>
    <t>Cal Nian</t>
  </si>
  <si>
    <t>Carrer de Sant Llorenç 29</t>
  </si>
  <si>
    <t>Cal Barber Mascó</t>
  </si>
  <si>
    <t>Cal Pau de les Vaques</t>
  </si>
  <si>
    <t>Carrer de la Regata 24</t>
  </si>
  <si>
    <t>Travessia de Sant Llorenç 3</t>
  </si>
  <si>
    <t>Cal Barber Roig</t>
  </si>
  <si>
    <t>Carrer de Sant Llorenç 18</t>
  </si>
  <si>
    <t>%</t>
  </si>
  <si>
    <t>Ca l’Om</t>
  </si>
  <si>
    <t>Cal Fideuer</t>
  </si>
  <si>
    <t>Cal Jaume Xic</t>
  </si>
  <si>
    <t>Cal Pepito barber</t>
  </si>
  <si>
    <t>Carrer de Sant Llorenç 33</t>
  </si>
  <si>
    <t>Cal Sardonet</t>
  </si>
  <si>
    <t>Carrer de Sant Llorenç 35</t>
  </si>
  <si>
    <t>Cal Villaró</t>
  </si>
  <si>
    <t>Carrer de Sant Llorenç 36</t>
  </si>
  <si>
    <t>Cal Marmi</t>
  </si>
  <si>
    <t>Casa de la Mare de Déu</t>
  </si>
  <si>
    <t>Carrer de Sant Roc 4</t>
  </si>
  <si>
    <t>religios</t>
  </si>
  <si>
    <t>Cal Fitó</t>
  </si>
  <si>
    <t>Càritas Diocesana de Solsona</t>
  </si>
  <si>
    <t>El Quarto dels Gegants</t>
  </si>
  <si>
    <t>Cal Ton Jaio</t>
  </si>
  <si>
    <t>Carrer de Sant Llorenç 38</t>
  </si>
  <si>
    <t>Cal Ton Samba</t>
  </si>
  <si>
    <t>Carrer de Sant Llorenç 39</t>
  </si>
  <si>
    <t>Carrer de Sant Llorenç 40</t>
  </si>
  <si>
    <t>Quadres de les Torregasses</t>
  </si>
  <si>
    <t>Carrer de Sant Llorenç 41</t>
  </si>
  <si>
    <t>Ca la Cabota</t>
  </si>
  <si>
    <t>Carrer de Sant Llorenç 42</t>
  </si>
  <si>
    <t>Palau del Moble</t>
  </si>
  <si>
    <t>Carrer de Sant Roc 12</t>
  </si>
  <si>
    <t>Cal Porcater Santpare</t>
  </si>
  <si>
    <t>Carrer de Sant Llorenç 44</t>
  </si>
  <si>
    <t>Cal Planes</t>
  </si>
  <si>
    <t>Cal Pelegrí</t>
  </si>
  <si>
    <t>Cal Carreres</t>
  </si>
  <si>
    <t>Plaça de Sant Roc 3</t>
  </si>
  <si>
    <t>Cal Llavall</t>
  </si>
  <si>
    <t>La Freixera (hotel)</t>
  </si>
  <si>
    <t>Cal Gitano Negre</t>
  </si>
  <si>
    <t>Carrer de Sant Llorenç 46</t>
  </si>
  <si>
    <t>Cal Canelles</t>
  </si>
  <si>
    <t>Carrer de Sant Llorenç 46b</t>
  </si>
  <si>
    <t>Cal Fontcalquer</t>
  </si>
  <si>
    <t>Travessia de Sant Roc 3</t>
  </si>
  <si>
    <t>Cal Borrells</t>
  </si>
  <si>
    <t>Ca les Borrelles</t>
  </si>
  <si>
    <t>Cal Mironet</t>
  </si>
  <si>
    <t>Carrer de Sant Llorenç 48</t>
  </si>
  <si>
    <t>Casa de la Ramona de cal Musiquet</t>
  </si>
  <si>
    <t>Carrer de Sant Llorenç 49</t>
  </si>
  <si>
    <t>Recader Prat</t>
  </si>
  <si>
    <t>Cal Pastoret</t>
  </si>
  <si>
    <t>Carrer de Sant Llorenç 54</t>
  </si>
  <si>
    <t>Tatrau Teatre</t>
  </si>
  <si>
    <t>Carrer de Santa Llúcia 23</t>
  </si>
  <si>
    <t>Quadra de cal Pau de Marrossella</t>
  </si>
  <si>
    <t>Carrer de Santa Llúcia 30</t>
  </si>
  <si>
    <t>Ca la Xata</t>
  </si>
  <si>
    <t>Cal Pau de Marrossella</t>
  </si>
  <si>
    <t>Carrer de Santa Llúcia 3</t>
  </si>
  <si>
    <t>Ca la Rosita</t>
  </si>
  <si>
    <t>Carrer de Santa Llúcia 4</t>
  </si>
  <si>
    <t>Cal Baldan</t>
  </si>
  <si>
    <t>Carrer de Santa Llúcia 5</t>
  </si>
  <si>
    <t>Cal Torres</t>
  </si>
  <si>
    <t>Carrer de Santa Llúcia 6</t>
  </si>
  <si>
    <t>Carrer de Santa Llúcia 7</t>
  </si>
  <si>
    <t>Carrer de Santa Llúcia 8</t>
  </si>
  <si>
    <t>Cal Solanet</t>
  </si>
  <si>
    <t>Carrer de Santa Llúcia 9</t>
  </si>
  <si>
    <t>Cal Marcelino Espuga</t>
  </si>
  <si>
    <t>Carrer de Santa Llúcia 10</t>
  </si>
  <si>
    <t>Casa del Porcater Santpare</t>
  </si>
  <si>
    <t>Carrer de Santa Llúcia 11</t>
  </si>
  <si>
    <t>Cal Pau Escabellat</t>
  </si>
  <si>
    <t>Carrer de Santa Llúcia 12</t>
  </si>
  <si>
    <t>Ca l’Aleix Vilalta</t>
  </si>
  <si>
    <t>Carrer de Santa Llúcia 13 i 15</t>
  </si>
  <si>
    <t>Pisos de cal Carnisser Nou</t>
  </si>
  <si>
    <t>Carrer de Santa Llúcia 14</t>
  </si>
  <si>
    <t>Cal Garric</t>
  </si>
  <si>
    <t>Carrer de Santa Llúcia 16</t>
  </si>
  <si>
    <t>Corral del Porcater Santpare</t>
  </si>
  <si>
    <t>Carrer de Santa Llúcia 17</t>
  </si>
  <si>
    <t>Cal Paleta Rafart</t>
  </si>
  <si>
    <t>Carrer de Santa Llúcia 18</t>
  </si>
  <si>
    <t>Cal Titarro</t>
  </si>
  <si>
    <t>Carrer de Santa Llúcia 20</t>
  </si>
  <si>
    <t>Cal Tribulet</t>
  </si>
  <si>
    <t>Carrer de Santa Llúcia 21</t>
  </si>
  <si>
    <t>Cal Gangolells</t>
  </si>
  <si>
    <t>Cal Brustos</t>
  </si>
  <si>
    <t>Carrer de Santa Llúcia 22</t>
  </si>
  <si>
    <t>Carrer de Santa Llúcia 24</t>
  </si>
  <si>
    <t>Cal Rellotger Bastida</t>
  </si>
  <si>
    <t>Carrer de Santa Llúcia 26</t>
  </si>
  <si>
    <t>Cal Tonet de Berga</t>
  </si>
  <si>
    <t>Carrer de Santa Llúcia 28</t>
  </si>
  <si>
    <t>Pisos nous de cal Ballabriga</t>
  </si>
  <si>
    <t>Carrer dels Dominics 16</t>
  </si>
  <si>
    <t>Estables del Carnisser Nou</t>
  </si>
  <si>
    <t>La Quadra de cal Ballabriga</t>
  </si>
  <si>
    <t>Fusteria Nosàs</t>
  </si>
  <si>
    <t>Tallers MONTO</t>
  </si>
  <si>
    <t>Cal Sanmiquel</t>
  </si>
  <si>
    <t>Carrer dels Dominics 18</t>
  </si>
  <si>
    <t>Cal Billot</t>
  </si>
  <si>
    <t>Carrer dels Dominics 19 i 20</t>
  </si>
  <si>
    <t>La Fàbrica de Lladurs</t>
  </si>
  <si>
    <t>Carrer dels Dominics 19</t>
  </si>
  <si>
    <t>Carrer dels Dominics 20</t>
  </si>
  <si>
    <t>Cal Guaus</t>
  </si>
  <si>
    <t>Carrer de Sant Roc 2</t>
  </si>
  <si>
    <t>Caserna de la Guàrdia Civil</t>
  </si>
  <si>
    <t>Cal Joan Bonany</t>
  </si>
  <si>
    <t>Ca la Passarella</t>
  </si>
  <si>
    <t>Cal Jaio</t>
  </si>
  <si>
    <t>Carrer de la Regata 17</t>
  </si>
  <si>
    <t>Cal Riufred</t>
  </si>
  <si>
    <t>Carrer de la Regata 23</t>
  </si>
  <si>
    <t>Ca la Pastora</t>
  </si>
  <si>
    <t>Carrer de la Regata 25</t>
  </si>
  <si>
    <t>Plaça de Sant Roc 1</t>
  </si>
  <si>
    <t>Ca la Immaculada Vilalta</t>
  </si>
  <si>
    <t>Plaça de Sant Roc 2</t>
  </si>
  <si>
    <t>Cal Solterra</t>
  </si>
  <si>
    <t>Plaça de Sant Roc 4</t>
  </si>
  <si>
    <t>Forn de Sant Roc</t>
  </si>
  <si>
    <t>Plaça de Sant Roc 5</t>
  </si>
  <si>
    <t>Els Escolapis</t>
  </si>
  <si>
    <t>Carrer de Sant Pau 27 i 29</t>
  </si>
  <si>
    <t>Els pisos dels escolapis</t>
  </si>
  <si>
    <t>Teatre Comarcal de Solsona</t>
  </si>
  <si>
    <t>Cine España</t>
  </si>
  <si>
    <t>Hotel Sant Roc</t>
  </si>
  <si>
    <t>Plaça de Sant Roc 7</t>
  </si>
  <si>
    <t>Casa del Galtanegra</t>
  </si>
  <si>
    <t>Carrer de Sant Roc 1</t>
  </si>
  <si>
    <t>Cal Miquel Reig</t>
  </si>
  <si>
    <t>Cal Màrtir</t>
  </si>
  <si>
    <t>Carrer de Sant Roc 3 i 5</t>
  </si>
  <si>
    <t>Cal Call</t>
  </si>
  <si>
    <t>Cal Ramon Bonany</t>
  </si>
  <si>
    <t>Carrer de Sant Roc 3</t>
  </si>
  <si>
    <t>Cal Pipes</t>
  </si>
  <si>
    <t>Carrer de Sant Roc 6</t>
  </si>
  <si>
    <t>Cal Florenci Pons</t>
  </si>
  <si>
    <t>Cal Carló</t>
  </si>
  <si>
    <t>Ca la Tereseta Bonany</t>
  </si>
  <si>
    <t>Carrer de Sant Roc 7</t>
  </si>
  <si>
    <t>Ca la Pepeta Balasch</t>
  </si>
  <si>
    <t>Ca l'Antoni Dòria</t>
  </si>
  <si>
    <t>Cal Nasratat</t>
  </si>
  <si>
    <t>Carrer de Sant Roc 8</t>
  </si>
  <si>
    <t>Ca les Torregasses</t>
  </si>
  <si>
    <t>Carrer de Sant Roc 10</t>
  </si>
  <si>
    <t>Cal Barber Costa</t>
  </si>
  <si>
    <t>Cal Bromes</t>
  </si>
  <si>
    <t>Carrer de Sant Miquel Petit 1</t>
  </si>
  <si>
    <t>Cal Pixarada (taverna)</t>
  </si>
  <si>
    <t>Mulaters Font</t>
  </si>
  <si>
    <t>Cal Mores</t>
  </si>
  <si>
    <t>Carrer de Sant Miquel Petit 2</t>
  </si>
  <si>
    <t>Cal Xacó</t>
  </si>
  <si>
    <t>Ganiveters Capdevila</t>
  </si>
  <si>
    <t>Ca l’Esquenamoll</t>
  </si>
  <si>
    <t>Carrer de Sant Miquel Petit 3</t>
  </si>
  <si>
    <t>Ca la Conxita Sarri</t>
  </si>
  <si>
    <t>Cal Miquel de la Fàbrica</t>
  </si>
  <si>
    <t>Carrer de Sant Miquel Petit 4</t>
  </si>
  <si>
    <t>Cal Coletes Xic</t>
  </si>
  <si>
    <t>Carrer de Sant Miquel Petit 5</t>
  </si>
  <si>
    <t>Cal Vantolra</t>
  </si>
  <si>
    <t>El Casalot de cal Bodegó</t>
  </si>
  <si>
    <t>Carrer de Sant Miquel Petit 6</t>
  </si>
  <si>
    <t>Cal Llàtzer</t>
  </si>
  <si>
    <t>Carrer de Sant Miquel Petit 8</t>
  </si>
  <si>
    <t>Carrer de Sant Miquel Petit 9</t>
  </si>
  <si>
    <t>Mobles Nosàs</t>
  </si>
  <si>
    <t>Cal Geperut de la Guàrdia</t>
  </si>
  <si>
    <t>Carrer de Sant Miquel Petit 10</t>
  </si>
  <si>
    <t>Cal Xandri</t>
  </si>
  <si>
    <t>Cal Pere de Canalda</t>
  </si>
  <si>
    <t>Cal Pere Bonet</t>
  </si>
  <si>
    <t>Ca la Carmeta Oriola</t>
  </si>
  <si>
    <t>Carrer de Sant Miquel Petit 11</t>
  </si>
  <si>
    <t>Cal Llorenç del Vilar</t>
  </si>
  <si>
    <t>Cal Ventura Verro</t>
  </si>
  <si>
    <t>Carrer de Sant Miquel Petit 12</t>
  </si>
  <si>
    <t>Cal Balès</t>
  </si>
  <si>
    <t>Cal Palmiro</t>
  </si>
  <si>
    <t>Cal Bombo</t>
  </si>
  <si>
    <t>Carrer de Sant Miquel Petit 15</t>
  </si>
  <si>
    <t>Travessia de Sant Miquel Petit 4</t>
  </si>
  <si>
    <t>Ca la Cañón</t>
  </si>
  <si>
    <t>Corral del Ton Giralt</t>
  </si>
  <si>
    <t>Travessia de Sant Miquel Petit 6</t>
  </si>
  <si>
    <t>Cal Paquito Mercader</t>
  </si>
  <si>
    <t>Cases existents vs desaparegudes</t>
  </si>
  <si>
    <t>Noms de cases existents vs desaparegudes</t>
  </si>
  <si>
    <t>Noms de cases que encara hi són</t>
  </si>
  <si>
    <t>Noms de cases desaparegudes (enderrocades)</t>
  </si>
  <si>
    <t>Casa de la Ciutat</t>
  </si>
  <si>
    <t>Carrer Castell 20</t>
  </si>
  <si>
    <t>Cal Puigdepons</t>
  </si>
  <si>
    <t>Carrer Castell 22</t>
  </si>
  <si>
    <t>Espardenyeria Solé</t>
  </si>
  <si>
    <t>Carrer de Sant Pau 5</t>
  </si>
  <si>
    <t>Cal Marranet</t>
  </si>
  <si>
    <t>Carrer de Sant Pau 6</t>
  </si>
  <si>
    <t>Carrer de Sant Pau 7, 9 i 11</t>
  </si>
  <si>
    <t>Cal Perdigot</t>
  </si>
  <si>
    <t>Ca la Pepeta del Ton Bous</t>
  </si>
  <si>
    <t>Carrer de Sant Pau 12</t>
  </si>
  <si>
    <t>Carrer de Sant Pau 13</t>
  </si>
  <si>
    <t>Cal Cortaire</t>
  </si>
  <si>
    <t>Carrer de Sant Pau 14</t>
  </si>
  <si>
    <t>Magatzem de cal Sensades</t>
  </si>
  <si>
    <t>Carrer de Sant Pau 15</t>
  </si>
  <si>
    <t>Carrer de Sant Pau 16</t>
  </si>
  <si>
    <t>Cal Pau Boig</t>
  </si>
  <si>
    <t>Carrer de Sant Pau 17</t>
  </si>
  <si>
    <t>Cal Ton Riu</t>
  </si>
  <si>
    <t>Carrer de Sant Pau 18</t>
  </si>
  <si>
    <t>Tintoreria Marta</t>
  </si>
  <si>
    <t>Fonda La Catalana</t>
  </si>
  <si>
    <t>Cal Barcons</t>
  </si>
  <si>
    <t>Carrer de Sant Pau 19</t>
  </si>
  <si>
    <t>Cal Pau dels Plans</t>
  </si>
  <si>
    <t>Carrer de Sant Pau 20</t>
  </si>
  <si>
    <t>Carrer de Sant Pau 21</t>
  </si>
  <si>
    <t>Carrer de Sant Pau 23</t>
  </si>
  <si>
    <t>Cal Parserissa</t>
  </si>
  <si>
    <t>Carrer de Sant Pau 22</t>
  </si>
  <si>
    <t>Cal Dach</t>
  </si>
  <si>
    <t>Carrer de Sant Pau 25</t>
  </si>
  <si>
    <t>Ca la Guillerma</t>
  </si>
  <si>
    <t>Cal Concel</t>
  </si>
  <si>
    <t>La Lionesa (pastisseria)</t>
  </si>
  <si>
    <t>Carrer Castell 36</t>
  </si>
  <si>
    <t>Carrer Castell 38</t>
  </si>
  <si>
    <t>Carrer Castell 40</t>
  </si>
  <si>
    <t>Peixateria de cal Concel</t>
  </si>
  <si>
    <t>Cal Sant Miquel</t>
  </si>
  <si>
    <t>Carrer Castell 42</t>
  </si>
  <si>
    <t>Cal Ros Sanmiquel</t>
  </si>
  <si>
    <t>Cal Roure</t>
  </si>
  <si>
    <t>Òptica Roure</t>
  </si>
  <si>
    <t>Cal Rampillaire</t>
  </si>
  <si>
    <t>Cal Rosset</t>
  </si>
  <si>
    <t>Carrer de les Llices 3 i 5</t>
  </si>
  <si>
    <t>Cal Veterinari</t>
  </si>
  <si>
    <t>Carrer de les Llices 7</t>
  </si>
  <si>
    <t>MICSA (material construcció)</t>
  </si>
  <si>
    <t>El Cafè (bar)</t>
  </si>
  <si>
    <t>La Bijuteria (botiga de complements)</t>
  </si>
  <si>
    <t>La Roureda (cafeteria)</t>
  </si>
  <si>
    <t>La Rau (cafeteria)</t>
  </si>
  <si>
    <t>Edifici Roma</t>
  </si>
  <si>
    <t>Carrer de les Llices 9</t>
  </si>
  <si>
    <t>IATSA (fàbrica de pinsos)</t>
  </si>
  <si>
    <t>Cal Ferrador</t>
  </si>
  <si>
    <t>Carrer de les Llices 11</t>
  </si>
  <si>
    <t>Carrer de les Llices 14</t>
  </si>
  <si>
    <t>Carrer de les Llices 18</t>
  </si>
  <si>
    <t>Carrer de les Llices 22</t>
  </si>
  <si>
    <t>Carrer de les Llices 24</t>
  </si>
  <si>
    <t>Cal Riart</t>
  </si>
  <si>
    <t>Carrer dels Escolapis 3</t>
  </si>
  <si>
    <t>Caixa Catalunya</t>
  </si>
  <si>
    <t>Carrer Castell 21</t>
  </si>
  <si>
    <t>La Caixa del Màrio</t>
  </si>
  <si>
    <t>Cal Llumà</t>
  </si>
  <si>
    <t>Cal Metge Riu (dentista)</t>
  </si>
  <si>
    <t>El cafè Suís (cafeteria)</t>
  </si>
  <si>
    <t>El Solsonès (cafeteria)</t>
  </si>
  <si>
    <t>Bar Dinàmic (cafeteria)</t>
  </si>
  <si>
    <t>Els Pistoleros (cafeteria)</t>
  </si>
  <si>
    <t>Cal Peret del Casals</t>
  </si>
  <si>
    <t>Carrer Castell 23</t>
  </si>
  <si>
    <t>Micuxu (botiga de roba)</t>
  </si>
  <si>
    <t>Cal Valentí (botiga de roba)</t>
  </si>
  <si>
    <t>Betty Boop (botiga de roba)</t>
  </si>
  <si>
    <t>Fotògraf Marc Ramonet</t>
  </si>
  <si>
    <t>Cal Fuster Queralt</t>
  </si>
  <si>
    <t>Advocats Candi Associats</t>
  </si>
  <si>
    <t>Cal Candi (fleca)</t>
  </si>
  <si>
    <t>Xurreria Guitart</t>
  </si>
  <si>
    <t>Carrer Castell 25</t>
  </si>
  <si>
    <t>Cal Jalmar</t>
  </si>
  <si>
    <t>Ca la Carmeta Bergadà</t>
  </si>
  <si>
    <t>Carrer Castell 27</t>
  </si>
  <si>
    <t>Elèctrica Guixers</t>
  </si>
  <si>
    <t>Cal Baldomero</t>
  </si>
  <si>
    <t>Carrer Castell 28</t>
  </si>
  <si>
    <t>Ca la Julieta Baixas</t>
  </si>
  <si>
    <t>Carrer Castell 29</t>
  </si>
  <si>
    <t>Cal Flotats</t>
  </si>
  <si>
    <t>Ganiveters Orriols</t>
  </si>
  <si>
    <t>Cal Camaret</t>
  </si>
  <si>
    <t>Antiga Caixa de Pensions i Biblioteca</t>
  </si>
  <si>
    <t>Carrer Castell 30</t>
  </si>
  <si>
    <t>Fuster Martinet</t>
  </si>
  <si>
    <t>Cal Llera</t>
  </si>
  <si>
    <t>Carrer Castell 31</t>
  </si>
  <si>
    <t>Cal Muntada</t>
  </si>
  <si>
    <t>El Trabucaire (xurreria)</t>
  </si>
  <si>
    <t>La Solsonina (granja gelateria)</t>
  </si>
  <si>
    <t>Cal Miquelet Pastisser</t>
  </si>
  <si>
    <t>Barberia Puiggalí</t>
  </si>
  <si>
    <t>Carrer Castell 32</t>
  </si>
  <si>
    <t>Pica-pica (dispensadors de menjar)</t>
  </si>
  <si>
    <t>Ca la Rossa (tintoreria)</t>
  </si>
  <si>
    <t>Carrer Castell 34</t>
  </si>
  <si>
    <t>Carrer Castell 33</t>
  </si>
  <si>
    <t>Recreatives Flotats i Pellicer</t>
  </si>
  <si>
    <t>Esports Romà (botiga)</t>
  </si>
  <si>
    <t>Cal Tapioles</t>
  </si>
  <si>
    <t>Carrer Castell 35</t>
  </si>
  <si>
    <t>Cal Solvi (carnisseria)</t>
  </si>
  <si>
    <t>Cal Canal</t>
  </si>
  <si>
    <t>Carrer Castell 37</t>
  </si>
  <si>
    <t>Cal Serra Forn</t>
  </si>
  <si>
    <t>Carrer Castell 39</t>
  </si>
  <si>
    <t>Cal Vicens de Dalt</t>
  </si>
  <si>
    <t>Cal Fernado del Pla</t>
  </si>
  <si>
    <t>Carrer Castell 41</t>
  </si>
  <si>
    <t>Cal Vilamosa</t>
  </si>
  <si>
    <t>Cal Viladrich</t>
  </si>
  <si>
    <t>Carrer Castell 43 i 45</t>
  </si>
  <si>
    <t>Garric-Garrac (gormanderies)</t>
  </si>
  <si>
    <t>Carrer Castell 43</t>
  </si>
  <si>
    <t>Carrer Castell 45</t>
  </si>
  <si>
    <t>Cal Joan del Portal</t>
  </si>
  <si>
    <t>Cal Vinyals</t>
  </si>
  <si>
    <t>Carrer Castell 44</t>
  </si>
  <si>
    <t>Cal Pallarès</t>
  </si>
  <si>
    <t>Carrer Castell 46</t>
  </si>
  <si>
    <t>Ferreteria VilBar</t>
  </si>
  <si>
    <t>Ferreteria de cal Pallarès</t>
  </si>
  <si>
    <t>Carrer Castell 48</t>
  </si>
  <si>
    <t>Cal Manel del Portal</t>
  </si>
  <si>
    <t>Cal Torres (perfumeria)</t>
  </si>
  <si>
    <t>Mans i mànigues (botiga de roba)</t>
  </si>
  <si>
    <t>Carrer Castell 50 i 52</t>
  </si>
  <si>
    <t>Cal Zamora</t>
  </si>
  <si>
    <t>La Fura</t>
  </si>
  <si>
    <t>Carrer Sant Pere 3</t>
  </si>
  <si>
    <t>Carrer Sant Pere 5</t>
  </si>
  <si>
    <t>Carrer Sant Pere 7</t>
  </si>
  <si>
    <t>Cal Moles</t>
  </si>
  <si>
    <t>Plaça Sant Isidre 5 i 6</t>
  </si>
  <si>
    <t>Plaça Sant Isidre 7</t>
  </si>
  <si>
    <t>Les Monges</t>
  </si>
  <si>
    <t>Travessia de Sant Isidre 5</t>
  </si>
  <si>
    <t>Escola Arrels</t>
  </si>
  <si>
    <t>Castell de Solsona</t>
  </si>
  <si>
    <t>Casa de les Monges</t>
  </si>
  <si>
    <t>Travessia de Sant Isidre 16</t>
  </si>
  <si>
    <t>Cases per Barri</t>
  </si>
  <si>
    <t>Nom destacat de la casa (un nom per casa)</t>
  </si>
  <si>
    <t>Cases documentades vs buscant informació</t>
  </si>
  <si>
    <t>Documentades</t>
  </si>
  <si>
    <t>Ca la Llucianeta</t>
  </si>
  <si>
    <t>Carrer de Llobera 13, 15 i 17</t>
  </si>
  <si>
    <t>Cal Ribera</t>
  </si>
  <si>
    <t>Carrer de Llobera 19</t>
  </si>
  <si>
    <t>Ca la Caputxina</t>
  </si>
  <si>
    <t>Carrer de Llobera 20</t>
  </si>
  <si>
    <t>Cal Pau Gallinaire</t>
  </si>
  <si>
    <t>Carrer de Llobera 21</t>
  </si>
  <si>
    <t>Cal Pau Arramassador</t>
  </si>
  <si>
    <t>Cal Baena</t>
  </si>
  <si>
    <t>Cinema Transatlàntic</t>
  </si>
  <si>
    <t>Carrer de Sant Josep de Calassanç 1</t>
  </si>
  <si>
    <t>Cal Piulats</t>
  </si>
  <si>
    <t>Cal Casteller de Llobera</t>
  </si>
  <si>
    <t>Carrer de Llobera 23</t>
  </si>
  <si>
    <t>Cal Xiribia</t>
  </si>
  <si>
    <t>Cal Fuleu</t>
  </si>
  <si>
    <t>Ca la Rectoria</t>
  </si>
  <si>
    <t>Carrer de Llobera 25</t>
  </si>
  <si>
    <t>Cal Baiget</t>
  </si>
  <si>
    <t>Cal Bonany</t>
  </si>
  <si>
    <t>Cal Baró</t>
  </si>
  <si>
    <t>Carrer de Mirabalda 4</t>
  </si>
  <si>
    <t>Cal Moreno</t>
  </si>
  <si>
    <t>Ca la Pepa Maca</t>
  </si>
  <si>
    <t>Ca la Maria Planetes</t>
  </si>
  <si>
    <t>Ca la Comadrona</t>
  </si>
  <si>
    <t>Carrer de Llobera 27 i 29</t>
  </si>
  <si>
    <t>Cal Ferrer</t>
  </si>
  <si>
    <t>Cal Sanador</t>
  </si>
  <si>
    <t>Carrer de Llobera 28</t>
  </si>
  <si>
    <t>Cal Sabató</t>
  </si>
  <si>
    <t>Carrer de Llobera 30</t>
  </si>
  <si>
    <t>Cal Font</t>
  </si>
  <si>
    <t>Carrer de Llobera 31</t>
  </si>
  <si>
    <t>La Caixa</t>
  </si>
  <si>
    <t>Cal Calderer Riu</t>
  </si>
  <si>
    <t>Cal Figueres</t>
  </si>
  <si>
    <t>Carrer de Llobera 32</t>
  </si>
  <si>
    <t>Cal Quadros</t>
  </si>
  <si>
    <t>Carrer de Llobera 33</t>
  </si>
  <si>
    <t>Hospital vell</t>
  </si>
  <si>
    <t>Carrer de Llobera 34</t>
  </si>
  <si>
    <t>Hospital dels Pobres</t>
  </si>
  <si>
    <t>Cal Gilibertó</t>
  </si>
  <si>
    <t>Carrer de Llobera 35</t>
  </si>
  <si>
    <t>Cal Florenci Mosella</t>
  </si>
  <si>
    <t>Cal Cortal</t>
  </si>
  <si>
    <t>Carrer de Llobera 36</t>
  </si>
  <si>
    <t>Cal Solé carreter</t>
  </si>
  <si>
    <t>Impremta Muval</t>
  </si>
  <si>
    <t>El Centro Catòlic</t>
  </si>
  <si>
    <t>Carrer de Llobera 37</t>
  </si>
  <si>
    <t>Impremta Figueres</t>
  </si>
  <si>
    <t>Cal Figueretes</t>
  </si>
  <si>
    <t>Ca la Lluïsa</t>
  </si>
  <si>
    <t>Carrer de Llobera 38</t>
  </si>
  <si>
    <t>Cal Fermí Garriga</t>
  </si>
  <si>
    <t>Carrer de Llobera 40</t>
  </si>
  <si>
    <t>Cal Barniol</t>
  </si>
  <si>
    <t>Carrer de Llobera 39</t>
  </si>
  <si>
    <t>Ca la Filomena de la Foradada</t>
  </si>
  <si>
    <t>Dietètica Estel</t>
  </si>
  <si>
    <t>Cal Flores</t>
  </si>
  <si>
    <t>Carrer de Llobera 41</t>
  </si>
  <si>
    <t>Ca la Mestra Coixa</t>
  </si>
  <si>
    <t>Carrer de Llobera 42</t>
  </si>
  <si>
    <t>Cal Vila de Llanera</t>
  </si>
  <si>
    <t>Cal Valentí Pujals</t>
  </si>
  <si>
    <t>Carrer de Llobera 43</t>
  </si>
  <si>
    <t>Cal Felip</t>
  </si>
  <si>
    <t>Cal Gamisans</t>
  </si>
  <si>
    <t>Carrer de Llobera 44</t>
  </si>
  <si>
    <t>Cal Noguer</t>
  </si>
  <si>
    <t>Carrer de Llobera 45</t>
  </si>
  <si>
    <t>Cal Sastre Castellar</t>
  </si>
  <si>
    <t>Cal Teixidor</t>
  </si>
  <si>
    <t>Carrer de Llobera 46</t>
  </si>
  <si>
    <t>Carrer de Llobera 47</t>
  </si>
  <si>
    <t>Cal Torretà</t>
  </si>
  <si>
    <t>Carrer de Llobera 48a</t>
  </si>
  <si>
    <t>Cal Molins</t>
  </si>
  <si>
    <t>Cal Puigpinós</t>
  </si>
  <si>
    <t>Carrer de Llobera 49</t>
  </si>
  <si>
    <t>Cal Ros</t>
  </si>
  <si>
    <t>Cal Frare Vicenç</t>
  </si>
  <si>
    <t>Cal Misèries</t>
  </si>
  <si>
    <t>Carrer de Llobera 51</t>
  </si>
  <si>
    <t>Cal Porredon</t>
  </si>
  <si>
    <t>Cal Novelles</t>
  </si>
  <si>
    <t>Ca les Caterines</t>
  </si>
  <si>
    <t>Carrer de Llobera 53</t>
  </si>
  <si>
    <t>Ca les Monges Vetlladores</t>
  </si>
  <si>
    <t>Cal Malhermanu</t>
  </si>
  <si>
    <t>Carrer de Llobera 55 i 57</t>
  </si>
  <si>
    <t>Plaça de Sant Pere 2</t>
  </si>
  <si>
    <t>Cal Pere Mosella</t>
  </si>
  <si>
    <t>Cal Peret de la Llúcia</t>
  </si>
  <si>
    <t>Cal Mosella</t>
  </si>
  <si>
    <t>Plaça de Sant Pere 3</t>
  </si>
  <si>
    <t>Cal Ferran Ortiz</t>
  </si>
  <si>
    <t>Plaça de Sant Pere 4</t>
  </si>
  <si>
    <t>Plaça de Sant Pere 8</t>
  </si>
  <si>
    <t>La Fura (casal popular)</t>
  </si>
  <si>
    <t>Cal Pratsobrerroca</t>
  </si>
  <si>
    <t>Plaça de Sant Pere 10</t>
  </si>
  <si>
    <t>Cal Tonyo</t>
  </si>
  <si>
    <t>Cal Serra Jounou</t>
  </si>
  <si>
    <t>Plaça de Sant Pere 11</t>
  </si>
  <si>
    <t>Cal Rosendo Vilalta</t>
  </si>
  <si>
    <t>Plaça de Sant Pere 12</t>
  </si>
  <si>
    <t>Cal Porrons</t>
  </si>
  <si>
    <t>Plaça de Sant Pere 12b</t>
  </si>
  <si>
    <t>Plaça de Sant Pere 13</t>
  </si>
  <si>
    <t>Cal Lleonart</t>
  </si>
  <si>
    <t>Carrer de Mirabalda 3</t>
  </si>
  <si>
    <t>Carrer de Mirabalda 5</t>
  </si>
  <si>
    <t>Travessia de Llobera 3</t>
  </si>
  <si>
    <t>Travessia de Llobera 6</t>
  </si>
  <si>
    <t>Ca les Selves</t>
  </si>
  <si>
    <t>Carrer Estret 2</t>
  </si>
  <si>
    <t>Carrer Estret 4</t>
  </si>
  <si>
    <t>Carrer Estret 6</t>
  </si>
  <si>
    <t>Cal Josep de les Vilasses</t>
  </si>
  <si>
    <t>Travessia de Sant Isidre 8</t>
  </si>
  <si>
    <t>Travessia de Sant Isidre 10</t>
  </si>
  <si>
    <t>Cal Salgado</t>
  </si>
  <si>
    <t>Travessia de Sant Isidre 12</t>
  </si>
  <si>
    <t>Cal Davesas</t>
  </si>
  <si>
    <t>Carrer Castell 1, 3 i 5</t>
  </si>
  <si>
    <t>El Centpeus (sabateria)</t>
  </si>
  <si>
    <t>Carrer Castell 3</t>
  </si>
  <si>
    <t>Carrer Castell 5</t>
  </si>
  <si>
    <t>Carrer Castell 2</t>
  </si>
  <si>
    <t>Carrer Castell 4</t>
  </si>
  <si>
    <t>Cal Tatis (bacallaneria)</t>
  </si>
  <si>
    <t>Cal Josepet (queviures)</t>
  </si>
  <si>
    <t>Cal Courer</t>
  </si>
  <si>
    <t>Carrer Castell 6</t>
  </si>
  <si>
    <t>Cal Coureru</t>
  </si>
  <si>
    <t>Corresponsalia Irla (Banca)</t>
  </si>
  <si>
    <t>Cal Vilella (llibreria)</t>
  </si>
  <si>
    <t>Cal Creus</t>
  </si>
  <si>
    <t>Carrer Castell 7</t>
  </si>
  <si>
    <t>Cal Poldo</t>
  </si>
  <si>
    <t>Carrer Castell 8</t>
  </si>
  <si>
    <t>Bar Castell</t>
  </si>
  <si>
    <t>Ca la Pilar Codina (betesifils)</t>
  </si>
  <si>
    <t>Carrer Castell 9</t>
  </si>
  <si>
    <t>La Criolla (bar)</t>
  </si>
  <si>
    <t>Cal Passada</t>
  </si>
  <si>
    <t>Carrer Castell 11</t>
  </si>
  <si>
    <t>La Vinícola (celler)</t>
  </si>
  <si>
    <t>Sastre Pere Tarrés</t>
  </si>
  <si>
    <t>Cal Fígols</t>
  </si>
  <si>
    <t>Carrer Castell 13</t>
  </si>
  <si>
    <t>Sabateria Fígols</t>
  </si>
  <si>
    <t>La farmàcia de dalt</t>
  </si>
  <si>
    <t>Cal Metge Solé</t>
  </si>
  <si>
    <t>Carrer Castell 15</t>
  </si>
  <si>
    <t>Cal Ginestà</t>
  </si>
  <si>
    <t>Farmàcia Pallarès</t>
  </si>
  <si>
    <t>Cal Manel</t>
  </si>
  <si>
    <t>Carrer Castell 17</t>
  </si>
  <si>
    <t>El Montañés (basar)</t>
  </si>
  <si>
    <t>Cal Poldo (confiteria)</t>
  </si>
  <si>
    <t>Ca les Maneles (basar)</t>
  </si>
  <si>
    <t xml:space="preserve">Cal Pellicer (llibreria) </t>
  </si>
  <si>
    <t>La Caixa del Penedès</t>
  </si>
  <si>
    <t>Casa Morató</t>
  </si>
  <si>
    <t>Carrer Castell 19</t>
  </si>
  <si>
    <t>Biblioteca Municipal Carles Morató</t>
  </si>
  <si>
    <t>Cal Pujantell (carnisseria)</t>
  </si>
  <si>
    <t>Cal Molins (queviures)</t>
  </si>
  <si>
    <t>Cal Guàrdia (queviures)</t>
  </si>
  <si>
    <t>Cal Codina</t>
  </si>
  <si>
    <t>Carrer de la Mare de Déu 2</t>
  </si>
  <si>
    <t>Els Porxos (bar)</t>
  </si>
  <si>
    <t>Cal Pujol (eletrodomèstics i butà)</t>
  </si>
  <si>
    <t>Ca la Titinyona</t>
  </si>
  <si>
    <t>Carrer de Sant Josep de Calassanç 3</t>
  </si>
  <si>
    <t>Cal Xerrapetes</t>
  </si>
  <si>
    <t>Cal Boca Xic</t>
  </si>
  <si>
    <t>Carrer de Sant Josep de Calassanç 5</t>
  </si>
  <si>
    <t>Carrer de Sant Josep de Calassanç 7</t>
  </si>
  <si>
    <t>Impremta Figueras</t>
  </si>
  <si>
    <t>Cal Camàlic</t>
  </si>
  <si>
    <t xml:space="preserve">Travessia de Sant Josep de Calassanç 4 </t>
  </si>
  <si>
    <t>Cal Cots de Marrossella</t>
  </si>
  <si>
    <t>Travessia de Sant Josep de Calassanç 6</t>
  </si>
  <si>
    <t>Sabateria Manel Boix</t>
  </si>
  <si>
    <t>Cal Sastre Planes</t>
  </si>
  <si>
    <t>Travessia de Sant Josep de Calassanç 8</t>
  </si>
  <si>
    <t>Ca la Sabata</t>
  </si>
  <si>
    <t>Carrer del Fesolet 5</t>
  </si>
  <si>
    <t>Ganiveter Joan Costa</t>
  </si>
  <si>
    <t>Carrer de Mirabalda 6 i 8</t>
  </si>
  <si>
    <t>Ca la Serra de la Llena</t>
  </si>
  <si>
    <t>Plaça Major 1</t>
  </si>
  <si>
    <t>Cal Romà</t>
  </si>
  <si>
    <t>Cal Pau Esparter</t>
  </si>
  <si>
    <t>Cal Pau (bar)</t>
  </si>
  <si>
    <t>Perruqueria Presentació</t>
  </si>
  <si>
    <t>Cal Pixarada</t>
  </si>
  <si>
    <t>Plaça Major 2</t>
  </si>
  <si>
    <t>Barber Tripiana</t>
  </si>
  <si>
    <t>Casa Pere Solé Xarpell</t>
  </si>
  <si>
    <t>Plaça Major 4</t>
  </si>
  <si>
    <t>Cal Casalets</t>
  </si>
  <si>
    <t>Ca la Coloma (botiga)</t>
  </si>
  <si>
    <t>Cal Palà (carnisseria)</t>
  </si>
  <si>
    <t>Ca la Teresa (carnisseria)</t>
  </si>
  <si>
    <t>Plaça Major 5</t>
  </si>
  <si>
    <t>Cal Moncunill</t>
  </si>
  <si>
    <t>Plaça Major 6 i 7</t>
  </si>
  <si>
    <t>Cal Teuler</t>
  </si>
  <si>
    <t>Plaça Major 6</t>
  </si>
  <si>
    <t>Cal Vicens</t>
  </si>
  <si>
    <t>Plaça Major 7</t>
  </si>
  <si>
    <t>Cal Massana</t>
  </si>
  <si>
    <t>Cal Massana (pastisseria)</t>
  </si>
  <si>
    <t>Cal Roses (pastisseria)</t>
  </si>
  <si>
    <t>La casa del banc de la plaça</t>
  </si>
  <si>
    <t>Cal Tomàs Mosset</t>
  </si>
  <si>
    <t>La Casa Gran</t>
  </si>
  <si>
    <t>Plaça Major 9 i 10</t>
  </si>
  <si>
    <t>Plaça Major 9</t>
  </si>
  <si>
    <t>Ca la Vilaneta</t>
  </si>
  <si>
    <t>Plaça Major 10</t>
  </si>
  <si>
    <t>Cal Marxant</t>
  </si>
  <si>
    <t>Cal Barber Riu</t>
  </si>
  <si>
    <t>Cal Mas (gestoria)</t>
  </si>
  <si>
    <t>El Barato (botiga de roba)</t>
  </si>
  <si>
    <t>La farmàcia de baix</t>
  </si>
  <si>
    <t>Palau del bisbe</t>
  </si>
  <si>
    <t>Plaça de Palau Episcopal 1</t>
  </si>
  <si>
    <t>Cal Palaciero</t>
  </si>
  <si>
    <t>Banca Catalana</t>
  </si>
  <si>
    <t>Plaça de Palau Episcopal 2</t>
  </si>
  <si>
    <t>Ca la Xinxarrella</t>
  </si>
  <si>
    <t>Carrer Llobera 0</t>
  </si>
  <si>
    <t>Jutjat de Solsona</t>
  </si>
  <si>
    <t>Carrer Llobera 1</t>
  </si>
  <si>
    <t>Cal Boix</t>
  </si>
  <si>
    <t>Carrer Llobera 1 bis</t>
  </si>
  <si>
    <t>Cal Baró de Sant Climenç</t>
  </si>
  <si>
    <t>Cal Marquet</t>
  </si>
  <si>
    <t>Carrer Llobera 2</t>
  </si>
  <si>
    <t>Carrer Llobera 3</t>
  </si>
  <si>
    <t>Cal Alsina Tugues</t>
  </si>
  <si>
    <t>Cal Jardiner de Sant Just</t>
  </si>
  <si>
    <t>Cal Solfes</t>
  </si>
  <si>
    <t xml:space="preserve">Carrer Llobera 4 </t>
  </si>
  <si>
    <t>Cal Santpare de Clarà</t>
  </si>
  <si>
    <t>Carrer Llobera 5</t>
  </si>
  <si>
    <t>Cal Clarà</t>
  </si>
  <si>
    <t>Cal Rendé</t>
  </si>
  <si>
    <t>Carrer Llobera 6 i 8</t>
  </si>
  <si>
    <t>Cal Pau Tinons</t>
  </si>
  <si>
    <t>Carrer Llobera 7</t>
  </si>
  <si>
    <t>Ca la Carme del carrer Llobera</t>
  </si>
  <si>
    <t>Cal Rovira</t>
  </si>
  <si>
    <t>Carrer Llobera 9</t>
  </si>
  <si>
    <t>Cal Grasset</t>
  </si>
  <si>
    <t>Carrer Llobera 11</t>
  </si>
  <si>
    <t>Carrer Llobera 12</t>
  </si>
  <si>
    <t>Cal Porrer</t>
  </si>
  <si>
    <t>Carrer Llobera 14</t>
  </si>
  <si>
    <t>Museu del Ganivet de Solsona</t>
  </si>
  <si>
    <t>Cal Bernat</t>
  </si>
  <si>
    <t>Carrer Llobera 16</t>
  </si>
  <si>
    <t>Cal Ganiveter Casafont</t>
  </si>
  <si>
    <t>Carrer Llobera 18</t>
  </si>
  <si>
    <t>Cal Ganiveter</t>
  </si>
  <si>
    <t>Cal Cabanot</t>
  </si>
  <si>
    <t>Cal Tonicoll</t>
  </si>
  <si>
    <t>Travessia de Sant Josep de Calassanç 5</t>
  </si>
  <si>
    <t>Ca la Teresa Bajona</t>
  </si>
  <si>
    <t>Cal Metge Baixes</t>
  </si>
  <si>
    <t>Carrer de Sant Miquel 1 i 3</t>
  </si>
  <si>
    <t>Casa Bordons</t>
  </si>
  <si>
    <t>Cal Vicens de Baix</t>
  </si>
  <si>
    <t>Carrer de Sant Miquel 4</t>
  </si>
  <si>
    <t>Cal Sereno</t>
  </si>
  <si>
    <t>Casa dels pintors Bordons</t>
  </si>
  <si>
    <t>Carrer de Sant Miquel 5</t>
  </si>
  <si>
    <t>Cal Dach (impremta i llibreria)</t>
  </si>
  <si>
    <t>Cal Toncano</t>
  </si>
  <si>
    <t>Carrer de Sant Miquel 6</t>
  </si>
  <si>
    <t>Cal Bufau</t>
  </si>
  <si>
    <t>Carrer de Sant Miquel 7</t>
  </si>
  <si>
    <t>Cal Bufi</t>
  </si>
  <si>
    <t>Carrer de Sant Miquel 8</t>
  </si>
  <si>
    <t>Cal Manyà Blau (manyà)</t>
  </si>
  <si>
    <t>Cal Manyà (betesifils)</t>
  </si>
  <si>
    <t>Ca les Manyanes (betesifils)</t>
  </si>
  <si>
    <t>Cal Doctor Llorens</t>
  </si>
  <si>
    <t>Cal Moró</t>
  </si>
  <si>
    <t>Cal Cuadrench</t>
  </si>
  <si>
    <t>Carrer de Sant Miquel 9</t>
  </si>
  <si>
    <t>Ca la Carme</t>
  </si>
  <si>
    <t>Carrer de Sant Miquel 10</t>
  </si>
  <si>
    <t>Cal Montanyà</t>
  </si>
  <si>
    <t>Carrer de Sant Miquel 11</t>
  </si>
  <si>
    <t>Club Nàutic Sant Ponç</t>
  </si>
  <si>
    <t>Carrer de Sant Miquel 12</t>
  </si>
  <si>
    <t>Cal Sastre Tarrés</t>
  </si>
  <si>
    <t>Carrer de Sant Miquel 13</t>
  </si>
  <si>
    <t>Cal Tiro-liro</t>
  </si>
  <si>
    <t>Cal Trinxet</t>
  </si>
  <si>
    <t>Carrer de Sant Miquel 14</t>
  </si>
  <si>
    <t>Carrer de Sant Miquel 15</t>
  </si>
  <si>
    <t>Cal Trinxet de la Costa</t>
  </si>
  <si>
    <t>Casa del Baró de Canalda</t>
  </si>
  <si>
    <t>Cal Santpare (queviures)</t>
  </si>
  <si>
    <t>Carrer de Sant Miquel 16</t>
  </si>
  <si>
    <t>Ca la Maria del Timbre (queviures)</t>
  </si>
  <si>
    <t>Cal Meliton</t>
  </si>
  <si>
    <t>Carrer de Sant Miquel 17</t>
  </si>
  <si>
    <t>Cal Mosset</t>
  </si>
  <si>
    <t>Cal Campaner</t>
  </si>
  <si>
    <t>Carrer de Sant Miquel 18</t>
  </si>
  <si>
    <t>Carrer de Sant Miquel 19</t>
  </si>
  <si>
    <t>Carrer de Sant Miquel 20</t>
  </si>
  <si>
    <t>Farmàcia Boix</t>
  </si>
  <si>
    <t>La Farmàcia de baix</t>
  </si>
  <si>
    <t>Fonda Vilanova</t>
  </si>
  <si>
    <t>Plaça de la Catedral 3 i 4</t>
  </si>
  <si>
    <t>Cal Prunés</t>
  </si>
  <si>
    <t>Banc de Madrid</t>
  </si>
  <si>
    <t>Plaça de la Catedral 4</t>
  </si>
  <si>
    <t>Bar Sport</t>
  </si>
  <si>
    <t>Catedral de Solsona</t>
  </si>
  <si>
    <t>Plaça de la Catedral 6</t>
  </si>
  <si>
    <t>Catedral de Santa Maria de Solsona</t>
  </si>
  <si>
    <t>Cafè de la Torre</t>
  </si>
  <si>
    <t>Carrer del Bou 4</t>
  </si>
  <si>
    <t>Ca la Mercè</t>
  </si>
  <si>
    <t>Carrer del Bou 7 i 9</t>
  </si>
  <si>
    <t>Ca la Regués (perruqueria)</t>
  </si>
  <si>
    <t>Cal Solé Costa</t>
  </si>
  <si>
    <t>Cal Vicenç</t>
  </si>
  <si>
    <t>Carrer del Bou 7</t>
  </si>
  <si>
    <t>Cal Farines</t>
  </si>
  <si>
    <t>Carrer del Bou 9</t>
  </si>
  <si>
    <t>Cal Pau Sabartés</t>
  </si>
  <si>
    <t>Carrer del Bou 11</t>
  </si>
  <si>
    <t>Cal Norris</t>
  </si>
  <si>
    <t>Cal Serentill</t>
  </si>
  <si>
    <t>Ca la Mília del carrer del Bou</t>
  </si>
  <si>
    <t>Cal Baster Ventura</t>
  </si>
  <si>
    <t>Carrer de Sant Llorenç 3</t>
  </si>
  <si>
    <t>Cal Ferrer del Pont</t>
  </si>
  <si>
    <t>Carrer de Sant Llorenç 5</t>
  </si>
  <si>
    <t>Carrer de Sant Llorenç 6</t>
  </si>
  <si>
    <t>Cal Sant Antoni (pastisseria)</t>
  </si>
  <si>
    <t>Ca la Cotillaira</t>
  </si>
  <si>
    <t>Carrer de Sant Llorenç 7</t>
  </si>
  <si>
    <t>Cal Casacremada</t>
  </si>
  <si>
    <t>Carrer de Sant Llorenç 8</t>
  </si>
  <si>
    <t>Cal Gil (queviures)</t>
  </si>
  <si>
    <t>Cal López (bolets)</t>
  </si>
  <si>
    <t>Cal Sarri</t>
  </si>
  <si>
    <t>Carrer de Sant Llorenç 9</t>
  </si>
  <si>
    <t>Cal Bon Josep (sabateria)</t>
  </si>
  <si>
    <t>Carrer de Sant Llorenç 10</t>
  </si>
  <si>
    <t>Cal Florencio</t>
  </si>
  <si>
    <t>Peixateria Rosalia</t>
  </si>
  <si>
    <t>Carrer de Sant Llorenç 11</t>
  </si>
  <si>
    <t>Cal Peix</t>
  </si>
  <si>
    <t>Carrer de Sant Llorenç 12</t>
  </si>
  <si>
    <t>Carrer de Sant Llorenç 14</t>
  </si>
  <si>
    <t>Cal Viudo</t>
  </si>
  <si>
    <t>Carrer de Sant Llorenç 16</t>
  </si>
  <si>
    <t>Cal Tàsies (matalasser)</t>
  </si>
  <si>
    <t>Fonda Pilar</t>
  </si>
  <si>
    <t>Carrer dels Dominics 2</t>
  </si>
  <si>
    <t>Fonda Catalana</t>
  </si>
  <si>
    <t>Fonda Toldrà</t>
  </si>
  <si>
    <t>Cal Rey</t>
  </si>
  <si>
    <t>Carrer dels Dominics 4</t>
  </si>
  <si>
    <t>Cal Carreter</t>
  </si>
  <si>
    <t>Cal Gil</t>
  </si>
  <si>
    <t>Carrer dels Dominics 6</t>
  </si>
  <si>
    <t>Carrer dels Dominics 8</t>
  </si>
  <si>
    <t>Feu Godoy Arquitectura</t>
  </si>
  <si>
    <t>Carrer dels Dominics 9</t>
  </si>
  <si>
    <t>Monument al totxo</t>
  </si>
  <si>
    <t>Carrer dels Dominics 10</t>
  </si>
  <si>
    <t>#</t>
  </si>
  <si>
    <t>Cases estudiades que existeixen</t>
  </si>
  <si>
    <t>Cal Sanpons (merceria)</t>
  </si>
  <si>
    <t>Ca la Bienvenida (queviures)</t>
  </si>
  <si>
    <t>Cal Palaciero (fotògraf)</t>
  </si>
  <si>
    <t>LEN-PER (llenceria perfumeria)</t>
  </si>
  <si>
    <t>Ca la Maria Prat (botiga de roba)</t>
  </si>
  <si>
    <t>L’Aixeta (bar pub)</t>
  </si>
  <si>
    <t>L’Ateneu (cafeteria)</t>
  </si>
  <si>
    <t>L’Espetec (carnisseria)</t>
  </si>
  <si>
    <t>Cal Sanpons (pastisseria)</t>
  </si>
  <si>
    <t>Cal Viladot</t>
  </si>
  <si>
    <t>Cal Viladot (adrogueria)</t>
  </si>
  <si>
    <t>Carnisseria Municipal de Solsona</t>
  </si>
  <si>
    <t>Espardenyers Argentó</t>
  </si>
  <si>
    <t>Mulaters Ramonet</t>
  </si>
  <si>
    <t>Cal Ferrer Pons</t>
  </si>
  <si>
    <t>Cal Matalasser</t>
  </si>
  <si>
    <t>Cal Martinet</t>
  </si>
  <si>
    <t>Plaça de Sant Roc 10</t>
  </si>
  <si>
    <t>Constructors Torregassa</t>
  </si>
  <si>
    <t>Candelers Elies</t>
  </si>
  <si>
    <t>El Bordell</t>
  </si>
  <si>
    <t>Cal Cabrineti</t>
  </si>
  <si>
    <t>Ca les Gaites</t>
  </si>
  <si>
    <t>Cal Cirera Petit</t>
  </si>
  <si>
    <t>Cal Guinot</t>
  </si>
  <si>
    <t>Ganiveter Pau Orriols</t>
  </si>
  <si>
    <t>Ganivets Costa de Solsona</t>
  </si>
  <si>
    <t>Cal Candi del bar Yuma</t>
  </si>
  <si>
    <t>Cal Cabot</t>
  </si>
  <si>
    <t>Perruqueria Casagolda</t>
  </si>
  <si>
    <t xml:space="preserve">Carrer de Sant Llorenç 39 </t>
  </si>
  <si>
    <t>Cal Musiquet (queviures)</t>
  </si>
  <si>
    <t>Ca la Francisqueta</t>
  </si>
  <si>
    <t>Cal Muixí</t>
  </si>
  <si>
    <t>Cafè del Bon Josep</t>
  </si>
  <si>
    <t>Cal Bon Josep</t>
  </si>
  <si>
    <t>Cal Purgimon</t>
  </si>
  <si>
    <t>Ca la Nuri (merceria perfumeria)</t>
  </si>
  <si>
    <t>Cal Baró de Canalda</t>
  </si>
  <si>
    <t>El Casalot</t>
  </si>
  <si>
    <t>Cal Torredeflot</t>
  </si>
  <si>
    <t>Cal Ramon Valls</t>
  </si>
  <si>
    <t>Farmàcia Casserras</t>
  </si>
  <si>
    <t>Cal Manel Casserras (sastre i geganter)</t>
  </si>
  <si>
    <t>Cal Metge Casserras</t>
  </si>
  <si>
    <t>Ca l’August Font</t>
  </si>
  <si>
    <t>Museu Diocesà i Comarcal de Solsona</t>
  </si>
  <si>
    <t>Arxiu Diocesà</t>
  </si>
  <si>
    <t>Arxiu Comarcal del Solsonès</t>
  </si>
  <si>
    <t>El Consell</t>
  </si>
  <si>
    <t>El Cau (dels llobatons)</t>
  </si>
  <si>
    <t>El Corral de cal Pellicer</t>
  </si>
  <si>
    <t>El Guitarrero</t>
  </si>
  <si>
    <t>Cal Borés</t>
  </si>
  <si>
    <t>Cal Vilà</t>
  </si>
  <si>
    <t xml:space="preserve">Cal Gras (roba i merceria) </t>
  </si>
  <si>
    <t>Cal Barber Mas</t>
  </si>
  <si>
    <t>Cal Pepito Quiniela</t>
  </si>
  <si>
    <t>Cal Guzmán</t>
  </si>
  <si>
    <t>Carrer de Llobera 52</t>
  </si>
  <si>
    <t>Carrer de Llobera 48b i 50</t>
  </si>
  <si>
    <t>Carrer Castell 38 i 40</t>
  </si>
  <si>
    <t>Carrer Castell 34 i 36</t>
  </si>
  <si>
    <t>Carrer Castell 24 i 26</t>
  </si>
  <si>
    <t>Caixa de Barcelona</t>
  </si>
  <si>
    <t>Plaça Major 8</t>
  </si>
  <si>
    <t>Correus</t>
  </si>
  <si>
    <t>Oficina de Recaptació d’Impostos</t>
  </si>
  <si>
    <t>Ca la Lourdes Espuga</t>
  </si>
  <si>
    <t>Mosaicos AR</t>
  </si>
  <si>
    <t>Sabateria Perejan</t>
  </si>
  <si>
    <t>El Cantàbric (bar restaurant)</t>
  </si>
  <si>
    <t>Dafnys (discoteca)</t>
  </si>
  <si>
    <t>Cal Puigsech (carnisseria)</t>
  </si>
  <si>
    <t>Cal Puiggalí (barberia)</t>
  </si>
  <si>
    <t>Cal Jounou (queviures)</t>
  </si>
  <si>
    <t>Cal Perejan (queviures)</t>
  </si>
  <si>
    <t>El Niu (artesania)</t>
  </si>
  <si>
    <t>La Botigueta del Riuverd (queviures)</t>
  </si>
  <si>
    <t>Ràdio Solsona</t>
  </si>
  <si>
    <t>L’Espardenyera Gràfica</t>
  </si>
  <si>
    <t>Calçats Peronella (sabateria)</t>
  </si>
  <si>
    <t>Calçats Ribalta (sabateria)</t>
  </si>
  <si>
    <t>El Petit Cafè (bar)</t>
  </si>
  <si>
    <t>El Palau del Trumfo (magatzem)</t>
  </si>
  <si>
    <t>El Ninot de Paper (papereria)</t>
  </si>
  <si>
    <t>El Petit Petó (llenceria)</t>
  </si>
  <si>
    <t>Globus Pirineu</t>
  </si>
  <si>
    <t>Podoclínic Carles Arnau</t>
  </si>
  <si>
    <t>AR MAGICS (botiga de roba)</t>
  </si>
  <si>
    <t>DECSER (descoració)</t>
  </si>
  <si>
    <t>Cal Verdaguer (llibreria)</t>
  </si>
  <si>
    <t>NoBadis (roba canalla)</t>
  </si>
  <si>
    <t>Carrer Castell 10</t>
  </si>
  <si>
    <t>Cal Jan (barberia)</t>
  </si>
  <si>
    <t>Assessoria Jurídica Palou-Jounou</t>
  </si>
  <si>
    <t>Carrer Castell 12</t>
  </si>
  <si>
    <t>Administració de loteria la Vinya</t>
  </si>
  <si>
    <t>Ca la Maria dels Trossos (roba i retalls)</t>
  </si>
  <si>
    <t>Ca la Concepció Vendrell Cases</t>
  </si>
  <si>
    <t>Cal Vitutia</t>
  </si>
  <si>
    <t>Cals Barres Tristes</t>
  </si>
  <si>
    <t>Aletheia (centre holístic)</t>
  </si>
  <si>
    <t>Cal Joan del Villaró</t>
  </si>
  <si>
    <t>Cal Casagolda</t>
  </si>
  <si>
    <t>Perruqueria Concepció Torralba</t>
  </si>
  <si>
    <t>Bar els Porxos</t>
  </si>
  <si>
    <t>Casa Massana (roba i joguines)</t>
  </si>
  <si>
    <t>Caja de Ahorros y Monte de Piedad de Lérida</t>
  </si>
  <si>
    <t>Trini Estètica</t>
  </si>
  <si>
    <t>Ca la Mercè (queviures)</t>
  </si>
  <si>
    <t>Ca la Merceneta (queviures)</t>
  </si>
  <si>
    <t>Ca la Laura (queviures)</t>
  </si>
  <si>
    <t>Perruqueria Lali</t>
  </si>
  <si>
    <t>Carrer de les Terceries 2</t>
  </si>
  <si>
    <t>Ca la Francisqueta (apartament turistic)</t>
  </si>
  <si>
    <t>Ca la Francisqueta (queviures)</t>
  </si>
  <si>
    <t>Cal Laureano (pollastres a l'ast)</t>
  </si>
  <si>
    <t>Sabater Parramon</t>
  </si>
  <si>
    <t>JJR Ordinadors (informàtica)</t>
  </si>
  <si>
    <t>Citec (informàtica)</t>
  </si>
  <si>
    <t>Carrer de les Terceries 5</t>
  </si>
  <si>
    <t>Carrer de la Regata 22</t>
  </si>
  <si>
    <t>Cal Mascó (barberia)</t>
  </si>
  <si>
    <t>Ca la Mascona (fonda)</t>
  </si>
  <si>
    <t>Barber Mascó</t>
  </si>
  <si>
    <t>Cal Poldo Xic (restaurant)</t>
  </si>
  <si>
    <t>Restaurant Cabanes</t>
  </si>
  <si>
    <t>Ca la Celes (robes i patchwork)</t>
  </si>
  <si>
    <t>Ca la Florinda (queviures)</t>
  </si>
  <si>
    <t>Ca la Juani del Solterra (merceria)</t>
  </si>
  <si>
    <t>Ca la Piconsa (queviures)</t>
  </si>
  <si>
    <t>Cal Bajona (olles i terrissa)</t>
  </si>
  <si>
    <t>Cal Clasques (barber)</t>
  </si>
  <si>
    <t>Cal Flotats (taller de modistes)</t>
  </si>
  <si>
    <t>Cal Fuster Pintor (fuster ebenista)</t>
  </si>
  <si>
    <t>Fusteria Casafont (fuster ebenista)</t>
  </si>
  <si>
    <t>Cal Fuster Viles (fuster)</t>
  </si>
  <si>
    <t>Ca la Gorrista (gorres)</t>
  </si>
  <si>
    <t>Cal Joan de Cardona (queviures)</t>
  </si>
  <si>
    <t>Cal Joanet Sabater (sabater)</t>
  </si>
  <si>
    <t>Cal Philips (electrodomèstics)</t>
  </si>
  <si>
    <t>Cal Pixabrunzent (barber)</t>
  </si>
  <si>
    <t>Cal Rossendo Sarri (farmàcia)</t>
  </si>
  <si>
    <t>Cal Sabater Geli (sabater)</t>
  </si>
  <si>
    <t>Cal Tonarro (baster)</t>
  </si>
  <si>
    <t>Cal Vinet (majorista queviures)</t>
  </si>
  <si>
    <t>Cal Xafaferros (electricista)</t>
  </si>
  <si>
    <t>La Gatera (bar restaurant)</t>
  </si>
  <si>
    <t>Obrador Casafont (ebenister)</t>
  </si>
  <si>
    <t>Nivell d'us</t>
  </si>
  <si>
    <t>Ca la Roser Esquius</t>
  </si>
  <si>
    <t>Cal Ganiveter Cases</t>
  </si>
  <si>
    <t>Cal Joan Miralles</t>
  </si>
  <si>
    <t>Valeri Consultors</t>
  </si>
  <si>
    <t>Botiga Puig (queviures)</t>
  </si>
  <si>
    <t>Bonpru (bar)</t>
  </si>
  <si>
    <t>Bon Profit (bar)</t>
  </si>
  <si>
    <t>Cal Tut (basar)</t>
  </si>
  <si>
    <t>Rellotgeria Riart</t>
  </si>
  <si>
    <t>Sala Gris (sala d'exposicions)</t>
  </si>
  <si>
    <t>Carbónicas Pau (gasoses i sifons)</t>
  </si>
  <si>
    <t>Caixa Rural del Pirineu</t>
  </si>
  <si>
    <t>Pastisseria Sant Antoni</t>
  </si>
  <si>
    <t>Banco Catalán de Desarrollo</t>
  </si>
  <si>
    <t>Caixa del Mediterrani (CAM)</t>
  </si>
  <si>
    <t>Ca la Gabriela</t>
  </si>
  <si>
    <t>Carrer del Bou 2</t>
  </si>
  <si>
    <t>Barberia Roig</t>
  </si>
  <si>
    <t>Banc Sabadell</t>
  </si>
  <si>
    <t>El Portalet (bar)</t>
  </si>
  <si>
    <t>Perruqueria Dolors</t>
  </si>
  <si>
    <t>Vestidors de ca la Sensades</t>
  </si>
  <si>
    <t>Cal Mingo Gran (armeria)</t>
  </si>
  <si>
    <t xml:space="preserve">Lo Cal Boig (gegants del carnaval) </t>
  </si>
  <si>
    <t>tb assessors</t>
  </si>
  <si>
    <t>Carrer dels Escolapis 2</t>
  </si>
  <si>
    <t>Sastreria Nebot</t>
  </si>
  <si>
    <t>Carrer de Sant Miquel 2</t>
  </si>
  <si>
    <t>Ca la Xerrameca (queviures)</t>
  </si>
  <si>
    <t>Pastisseria Sant Roc</t>
  </si>
  <si>
    <t>Roc Antic (restaurant)</t>
  </si>
  <si>
    <t>Els Gegants (restaurant)</t>
  </si>
  <si>
    <t>Cal Pixarada Xic (bar restaurant)</t>
  </si>
  <si>
    <t>Cal Mestre Cases</t>
  </si>
  <si>
    <t>Cebado</t>
  </si>
  <si>
    <t>Perruqueria Ester</t>
  </si>
  <si>
    <t>Perruqueria Marga Vila</t>
  </si>
  <si>
    <t>Plaça de Sant Roc 6</t>
  </si>
  <si>
    <t>Pastisseria Camps</t>
  </si>
  <si>
    <t>Sol del Solsonès (associació)</t>
  </si>
  <si>
    <t>Peixateria Al Cove</t>
  </si>
  <si>
    <t>Sí</t>
  </si>
  <si>
    <t>Cal Narratat</t>
  </si>
  <si>
    <t>Mobles Rafart</t>
  </si>
  <si>
    <t>Habentis Maleficium (taller d'escultura)</t>
  </si>
  <si>
    <t>Carrer de Sant Llorenç 32 i 34</t>
  </si>
  <si>
    <t>Expert (entre el 1 i el 20%)</t>
  </si>
  <si>
    <t>a: casa+article+nom propi</t>
  </si>
  <si>
    <t>b: casa+article+nom propi+nom propi</t>
  </si>
  <si>
    <t>c: casa+article+nom propi+nom comú</t>
  </si>
  <si>
    <t>f: casa+article+nom comú</t>
  </si>
  <si>
    <t>g: casa+article+nom comú+nom propi</t>
  </si>
  <si>
    <t>h: casa+article+nom comú+Adjectiu</t>
  </si>
  <si>
    <t>a: prenom</t>
  </si>
  <si>
    <t>b: prenom+llinatge</t>
  </si>
  <si>
    <t>d: prenom+origen</t>
  </si>
  <si>
    <t>e: prenom+malnom</t>
  </si>
  <si>
    <t>f: llinatge</t>
  </si>
  <si>
    <t>g: llinatge+ofici</t>
  </si>
  <si>
    <t>h: llinatge+origen</t>
  </si>
  <si>
    <t>i: llinatge+malnom</t>
  </si>
  <si>
    <t>k: ofici+origen</t>
  </si>
  <si>
    <t>l: ofici+malnom</t>
  </si>
  <si>
    <t>h: casa+article+nom comú+adjectiu</t>
  </si>
  <si>
    <t>e: casa+article+nom propi+sintagma nominal</t>
  </si>
  <si>
    <t>Cal Poldo confiter</t>
  </si>
  <si>
    <t>i: casa+article+nom comú+sintagma nominal</t>
  </si>
  <si>
    <t>d: casa+article+nom propi+adjectiu</t>
  </si>
  <si>
    <t>j: ofici</t>
  </si>
  <si>
    <t>c: prenom+ofici</t>
  </si>
  <si>
    <t>Banesto</t>
  </si>
  <si>
    <t>Número de Cases de la vella Solsona</t>
  </si>
  <si>
    <t>Número de noms de cases identificats</t>
  </si>
  <si>
    <t>Número de noms de cases i comerços</t>
  </si>
  <si>
    <t>Número de noms de comerços i locals</t>
  </si>
  <si>
    <t>Noms que no identifiquen la casa, sinó una part d'aquesta.</t>
  </si>
  <si>
    <t>Habitual</t>
  </si>
  <si>
    <t>Ocasional</t>
  </si>
  <si>
    <t>Minoritari</t>
  </si>
  <si>
    <t>Us dels noms de les cases</t>
  </si>
  <si>
    <t>Tots els noms identificats (cases i comerços)</t>
  </si>
  <si>
    <t>Noms de comerços que no identifiquen la casa</t>
  </si>
  <si>
    <t>Forn de Sant Pere</t>
  </si>
  <si>
    <t>Etiquetas de fila</t>
  </si>
  <si>
    <t>Total general</t>
  </si>
  <si>
    <t>Cuenta de Adreça principal casa</t>
  </si>
  <si>
    <t>Cuenta de Nom Casa</t>
  </si>
  <si>
    <t>Cal Josepet</t>
  </si>
  <si>
    <t>Travessia de Sant Josep de Calassanç 2</t>
  </si>
  <si>
    <t>Cal Tatis</t>
  </si>
  <si>
    <t>Nota: Considerant només el nom principal.</t>
  </si>
  <si>
    <t>Nota: Considerant tots els noms de cases</t>
  </si>
  <si>
    <t>En aquest cas son cases que ara no hi són.</t>
  </si>
  <si>
    <t>Moltes d'aquestes cases no hi son perquè de dues o més de velles se n'ha fet una de nova.</t>
  </si>
  <si>
    <t>j: casa+article+adjectiu+nom propi</t>
  </si>
  <si>
    <t>k: casa+article+adjectiu+nom comú</t>
  </si>
  <si>
    <t>l: sintagma nominal</t>
  </si>
  <si>
    <t>m: origen</t>
  </si>
  <si>
    <t>n: origen+malnom</t>
  </si>
  <si>
    <t>o: malnom</t>
  </si>
  <si>
    <t>p: institució</t>
  </si>
  <si>
    <t>q: nom comercial</t>
  </si>
  <si>
    <t>x: opac</t>
  </si>
  <si>
    <t>Cal Metge Rovira</t>
  </si>
  <si>
    <t>Plaça de Sant Pere 8 i 9</t>
  </si>
  <si>
    <t>Plaça de Sant Pere 9 bis</t>
  </si>
  <si>
    <t>Plaça de Sant Pere 7</t>
  </si>
  <si>
    <t>Cal Folch de Lloberola</t>
  </si>
  <si>
    <t>La Comarcal (bar)</t>
  </si>
  <si>
    <r>
      <t xml:space="preserve">Cal </t>
    </r>
    <r>
      <rPr>
        <b/>
        <i/>
        <sz val="11"/>
        <color theme="1"/>
        <rFont val="Calibri"/>
        <family val="2"/>
        <scheme val="minor"/>
      </rPr>
      <t>Lejiaire</t>
    </r>
  </si>
  <si>
    <r>
      <t xml:space="preserve">Cal </t>
    </r>
    <r>
      <rPr>
        <b/>
        <i/>
        <sz val="11"/>
        <color theme="1"/>
        <rFont val="Calibri"/>
        <family val="2"/>
        <scheme val="minor"/>
      </rPr>
      <t>Llejiaire</t>
    </r>
  </si>
  <si>
    <t>Ca la Ferrereta</t>
  </si>
  <si>
    <t>Cal Folch de Llobera</t>
  </si>
  <si>
    <t>Cal Pintor Garriga</t>
  </si>
  <si>
    <t>Cal Cisquella</t>
  </si>
  <si>
    <r>
      <t xml:space="preserve">Caixa del </t>
    </r>
    <r>
      <rPr>
        <b/>
        <i/>
        <sz val="11"/>
        <color theme="1"/>
        <rFont val="Calibri"/>
        <family val="2"/>
        <scheme val="minor"/>
      </rPr>
      <t>Màrio</t>
    </r>
  </si>
  <si>
    <t>Cal Dentista Rius</t>
  </si>
  <si>
    <t>Cafè Suís (bar)</t>
  </si>
  <si>
    <t>Cal Cardoní (queviures)</t>
  </si>
  <si>
    <t>Ca l’Alfonset (queviures)</t>
  </si>
  <si>
    <t>Ca l’Alfonset López (queviures)</t>
  </si>
  <si>
    <t>Cal Peret (botiga de vins)</t>
  </si>
  <si>
    <t>Maxi Diez (botiga de roba)</t>
  </si>
  <si>
    <t>Congelats Baraldès (alimentació)</t>
  </si>
  <si>
    <t>Comerç Lacetà (electrodomèstics)</t>
  </si>
  <si>
    <t>Ca la Dora (queviures)</t>
  </si>
  <si>
    <t>Cal Mambrilla</t>
  </si>
  <si>
    <t>Cal Gelbert</t>
  </si>
  <si>
    <t>Sabater Pere Algué</t>
  </si>
  <si>
    <t>Carrer de Llobera 1 bis</t>
  </si>
  <si>
    <t>Ca la Marieta</t>
  </si>
  <si>
    <t>Cal Joanet Algué</t>
  </si>
  <si>
    <t>Taller Ggantets kits (taller d'escultura)</t>
  </si>
  <si>
    <t>Beep Solsona (informàtica)</t>
  </si>
  <si>
    <t>Carrer de Llobera 48b</t>
  </si>
  <si>
    <t>La Volta (sala d'escapisme)</t>
  </si>
  <si>
    <t>Regal i festa</t>
  </si>
  <si>
    <t>Cal Creus Pintor</t>
  </si>
  <si>
    <t>Banc Santander</t>
  </si>
  <si>
    <t>La Moda (botiga de roba)</t>
  </si>
  <si>
    <t>La Palmera (palmes i cistells de vimet)</t>
  </si>
  <si>
    <t>La Tasketa de la Nuri (bar)</t>
  </si>
  <si>
    <t>La Tenda (queviures)</t>
  </si>
  <si>
    <t>La Tina i el Deso (apartaments turístics)</t>
  </si>
  <si>
    <t>La Vermuteria (bar)</t>
  </si>
  <si>
    <t>La Gormanda (menjar preparat)</t>
  </si>
  <si>
    <t>Caixa Manresa</t>
  </si>
  <si>
    <t>El Cisteller de Viladebages</t>
  </si>
  <si>
    <t>El Forat del Cul (bar)</t>
  </si>
  <si>
    <t>El Drac (gormandaries i gegants)</t>
  </si>
  <si>
    <t>Oficina del Nucli Antic (ONA)</t>
  </si>
  <si>
    <t>Cal Grau</t>
  </si>
  <si>
    <t>Cal Tonicoll (queviures i carbó)</t>
  </si>
  <si>
    <t>Perruqueria Conxita Riu</t>
  </si>
  <si>
    <t>Lurdes Teixits (roba i confecció)</t>
  </si>
  <si>
    <t>Ca la Parera</t>
  </si>
  <si>
    <t>Edifici la Fassina</t>
  </si>
  <si>
    <t>Cal Sastre Gobern</t>
  </si>
  <si>
    <t>Floristeria Serra</t>
  </si>
  <si>
    <t>La Sabatina (imatges de sants)</t>
  </si>
  <si>
    <t>Ca l'Emília (botiga de roba)</t>
  </si>
  <si>
    <t>Textils SarVi (roba i confecció)</t>
  </si>
  <si>
    <t>Merceria Rodríguez Abal</t>
  </si>
  <si>
    <t>Latelier (art i pintura)</t>
  </si>
  <si>
    <t>NRN Estudi (perruqueria)</t>
  </si>
  <si>
    <t>Cal Tulleuda</t>
  </si>
  <si>
    <t>Cal Mossèn Abres</t>
  </si>
  <si>
    <t>Ca l'Abres</t>
  </si>
  <si>
    <t>Farmàcia Ballescà</t>
  </si>
  <si>
    <t>La Dàlia</t>
  </si>
  <si>
    <t>Cal Falou</t>
  </si>
  <si>
    <t>Cal Toncano de ca la Carme</t>
  </si>
  <si>
    <t>Barberia Escolà</t>
  </si>
  <si>
    <t>Ferreteria Cinca</t>
  </si>
  <si>
    <t>Fuster Viles</t>
  </si>
  <si>
    <t>Plaça de Sant Joan 18</t>
  </si>
  <si>
    <t>Ca la Maria Claustre Bastida</t>
  </si>
  <si>
    <t>Consultori del metge Cots</t>
  </si>
  <si>
    <t>Ca la Teresa Bonany</t>
  </si>
  <si>
    <t>Mary ungles i estètica</t>
  </si>
  <si>
    <t>Barberia de cal Valeri</t>
  </si>
  <si>
    <t>Barberia Lluís Comella de cal Paliu</t>
  </si>
  <si>
    <t>Floristeria Rendé Bertran</t>
  </si>
  <si>
    <t>Perruqueria Maria</t>
  </si>
  <si>
    <t>Carrer de Sant Pau 11</t>
  </si>
  <si>
    <t>Carrer de les Llices 1</t>
  </si>
  <si>
    <t>Carrer de Sant Roc 14</t>
  </si>
  <si>
    <t>Prestigi (perruqueria)</t>
  </si>
  <si>
    <t>Cal Manolo (queviures)</t>
  </si>
  <si>
    <t>Barberia Teixidor</t>
  </si>
  <si>
    <t>Comissaria de la Policia Local de Solsona</t>
  </si>
  <si>
    <t xml:space="preserve">L'Estètica (Elisabet Serra) </t>
  </si>
  <si>
    <t>GodHoly (botiga de roba)</t>
  </si>
  <si>
    <t>Maxi Kids (botiga de roba infantil)</t>
  </si>
  <si>
    <t>Fuster de les Monges</t>
  </si>
  <si>
    <t>Plaça de Sant Isidre 6</t>
  </si>
  <si>
    <t>Nom destacat</t>
  </si>
  <si>
    <t>Nom alternatiu</t>
  </si>
  <si>
    <t>Nom de la casa destacat vs alternatiu</t>
  </si>
  <si>
    <t>Nom
casa</t>
  </si>
  <si>
    <t>Casa
existent?</t>
  </si>
  <si>
    <t>Nom
destacat?</t>
  </si>
  <si>
    <t>Nom 
Actual?</t>
  </si>
  <si>
    <t>Nivell 
d'us (%)</t>
  </si>
  <si>
    <t>Nines Solsona (venda de nines)</t>
  </si>
  <si>
    <t>Romila Molla (disseny gràfic i decoració)</t>
  </si>
  <si>
    <t>L'Artesana (botiga roba i complements)</t>
  </si>
  <si>
    <t>Noms sense repeticions</t>
  </si>
  <si>
    <t>Caixa del Màrio</t>
  </si>
  <si>
    <t>Noms de les cases (sense repeticions i el comerç exclosos)</t>
  </si>
  <si>
    <t>Cal Minguet Jaio</t>
  </si>
  <si>
    <t>Ca l'Espalter</t>
  </si>
  <si>
    <t>Barberia de l'Esquenamoll</t>
  </si>
  <si>
    <t>Ca l'Abuela</t>
  </si>
  <si>
    <t>Ca l'Adelina (perruqueria)</t>
  </si>
  <si>
    <t>Ca l'Adrià</t>
  </si>
  <si>
    <t>Ca l'Adroguer Nou</t>
  </si>
  <si>
    <t>Ca l'Agorreta</t>
  </si>
  <si>
    <t>Ca l'Aguilar</t>
  </si>
  <si>
    <t>Ca l'Alaieto</t>
  </si>
  <si>
    <t>Ca l'Albareda</t>
  </si>
  <si>
    <t>Ca l'Albets</t>
  </si>
  <si>
    <t>Ca l'Alfonset (queviures)</t>
  </si>
  <si>
    <t>Ca l'Algué</t>
  </si>
  <si>
    <t>Ca l'Àngel d'Ogern</t>
  </si>
  <si>
    <t>Ca l'Angelet</t>
  </si>
  <si>
    <t>Ca l'Angeleta</t>
  </si>
  <si>
    <t>Ca l'Angelina</t>
  </si>
  <si>
    <t>Ca l'Anita</t>
  </si>
  <si>
    <t>Ca l'Anita Carreter</t>
  </si>
  <si>
    <t>Ca l'Anselmo del Molí dels Cups</t>
  </si>
  <si>
    <t>Ca l'Apotecari</t>
  </si>
  <si>
    <t>Ca l'Aranguer</t>
  </si>
  <si>
    <t>Ca l'Argentó</t>
  </si>
  <si>
    <t>Ca l'Argerich</t>
  </si>
  <si>
    <t>Ca l'Ayeto</t>
  </si>
  <si>
    <t>Ca l'Eliseu Petit</t>
  </si>
  <si>
    <t>Ca l'Enric</t>
  </si>
  <si>
    <t>Ca l'Escolà</t>
  </si>
  <si>
    <t>Ca l'Escultor</t>
  </si>
  <si>
    <t>Ca l'Espardenyer Coix</t>
  </si>
  <si>
    <t>Ca l'Espardenyot</t>
  </si>
  <si>
    <t>Ca l'Esparter</t>
  </si>
  <si>
    <t>Ca l'Esquellaire</t>
  </si>
  <si>
    <t>Ca l'Esqueller</t>
  </si>
  <si>
    <t>Ca l'Esquenamoll</t>
  </si>
  <si>
    <t>Ca l'Ester</t>
  </si>
  <si>
    <t>Ca l'Isanta</t>
  </si>
  <si>
    <t>Ca l'Octàvia</t>
  </si>
  <si>
    <t>Ca l'Oller</t>
  </si>
  <si>
    <t>Ca l'Om</t>
  </si>
  <si>
    <t>Ca l'Onofre</t>
  </si>
  <si>
    <t>Ca l'Ovelleta</t>
  </si>
  <si>
    <t>Cal Ferrer de l'Alzina</t>
  </si>
  <si>
    <t>Cal Manel d'Alinyà</t>
  </si>
  <si>
    <t>Cal Paco de l'Sport</t>
  </si>
  <si>
    <t>Cal Porcater d'Ogern</t>
  </si>
  <si>
    <t>Carnisseria d'en Meliton Mujal</t>
  </si>
  <si>
    <t>Casa de l'Artista</t>
  </si>
  <si>
    <t>Casa de l'hort de cal Rovira</t>
  </si>
  <si>
    <t>El Bufi (HUT - habitatge d'ús turístic)</t>
  </si>
  <si>
    <t>El Garatge de l'Om</t>
  </si>
  <si>
    <t>L'Aixeta (bar pub)</t>
  </si>
  <si>
    <t>L'Ateneu (cafeteria)</t>
  </si>
  <si>
    <t>L'Embut (frankfurt)</t>
  </si>
  <si>
    <t>L'Espardenyera Gràfica</t>
  </si>
  <si>
    <t>L'Espetec (carnisseria)</t>
  </si>
  <si>
    <t>L'Estanc de baix</t>
  </si>
  <si>
    <t>L'Estanc de Dalt</t>
  </si>
  <si>
    <t>L'Estel del Solsonès (club de jubilats)</t>
  </si>
  <si>
    <t>L'Hort de Sant Miquel</t>
  </si>
  <si>
    <t>L'Obrador del Marc</t>
  </si>
  <si>
    <t>La Gàbia d'Or (bijuteria)</t>
  </si>
  <si>
    <t>Oficina de Recaptació d'Impostos</t>
  </si>
  <si>
    <t>Taverna Ca l'Oller (bar restaurant)</t>
  </si>
  <si>
    <t>Ca l'Emília</t>
  </si>
  <si>
    <t>Ca l'Espaltera</t>
  </si>
  <si>
    <t>Ca la Dolors Porrons</t>
  </si>
  <si>
    <t>Peixateria Nova</t>
  </si>
  <si>
    <t>Tentazioni (botiga de roba)</t>
  </si>
  <si>
    <t>Cal Ballabriga</t>
  </si>
  <si>
    <t>Tegecom</t>
  </si>
  <si>
    <t>Cal Peó</t>
  </si>
  <si>
    <t>Cal Paliu</t>
  </si>
  <si>
    <t>Carrer de Sant Miquel 3</t>
  </si>
  <si>
    <t>Rellotgeria Ester</t>
  </si>
  <si>
    <t>Ca la Maria Moset</t>
  </si>
  <si>
    <t>Carrer de Sant Miquel 1</t>
  </si>
  <si>
    <t>Ca l'Escabellat</t>
  </si>
  <si>
    <t>Ca la Salada</t>
  </si>
  <si>
    <t>Cal Saleta</t>
  </si>
  <si>
    <t>Cal Guilanyà</t>
  </si>
  <si>
    <t>Cal Trases</t>
  </si>
  <si>
    <t>Ca la Sunta</t>
  </si>
  <si>
    <t>Carrer del Bou 1</t>
  </si>
  <si>
    <t>Cal Vilatovà</t>
  </si>
  <si>
    <t>Cal Quim Pals</t>
  </si>
  <si>
    <t>Ca la Teularia</t>
  </si>
  <si>
    <t>Cal Patetu</t>
  </si>
  <si>
    <t>Cal Macu</t>
  </si>
  <si>
    <t>Cal Moliné</t>
  </si>
  <si>
    <t>Cal Ferrer de la Fàbrica</t>
  </si>
  <si>
    <t>Cal Norri</t>
  </si>
  <si>
    <t>Cal Baster Farràs</t>
  </si>
  <si>
    <t>Ca l'Augé</t>
  </si>
  <si>
    <t>Xarcuteria Can Jané</t>
  </si>
  <si>
    <t>Carrer de Sant Llorenç 4</t>
  </si>
  <si>
    <t>Cal Miquel (Canonge)</t>
  </si>
  <si>
    <t>Cal Roma</t>
  </si>
  <si>
    <t>Cal Joan Camalies</t>
  </si>
  <si>
    <t>Cal Sisquella</t>
  </si>
  <si>
    <t>Cal Sabater Os</t>
  </si>
  <si>
    <t>Cal Sabater Parramon</t>
  </si>
  <si>
    <t>Cal Sala</t>
  </si>
  <si>
    <t>Cal Ramon Tarines</t>
  </si>
  <si>
    <t>Ca l'Estevet Riu</t>
  </si>
  <si>
    <t>Cal Baster Sangrà</t>
  </si>
  <si>
    <t>Cal Jan</t>
  </si>
  <si>
    <t>Magatzem Jaio</t>
  </si>
  <si>
    <t>Carrer de Sant Llorenç 43</t>
  </si>
  <si>
    <t>Cal Mas</t>
  </si>
  <si>
    <t>Cal Quim Planas</t>
  </si>
  <si>
    <t>Cal Brichs</t>
  </si>
  <si>
    <t>Ca l'Angelet Pastisser</t>
  </si>
  <si>
    <t>Plaça Sant Joan 17</t>
  </si>
  <si>
    <t>Ca l'Onofre Riera</t>
  </si>
  <si>
    <t>Cal Pellerola</t>
  </si>
  <si>
    <t>Ca l'Argemí</t>
  </si>
  <si>
    <t>Plaça de Sant Joan 11</t>
  </si>
  <si>
    <t>Ca la Doreta</t>
  </si>
  <si>
    <t>Plaça de Sant Joan 13</t>
  </si>
  <si>
    <t>Ca l'Andreu Potons</t>
  </si>
  <si>
    <t>Ca l'Armengol</t>
  </si>
  <si>
    <t>Cal Llallo</t>
  </si>
  <si>
    <t>Cal Colau</t>
  </si>
  <si>
    <t>Ca la Ramona Legal</t>
  </si>
  <si>
    <t>Cal Calsilla</t>
  </si>
  <si>
    <t>Cal Minyo</t>
  </si>
  <si>
    <t>Cal Manano</t>
  </si>
  <si>
    <t>Carrer de la Regata 18</t>
  </si>
  <si>
    <t>Corral del Musiquet</t>
  </si>
  <si>
    <t>Cal Mossèn Alzina</t>
  </si>
  <si>
    <t>Cal Llorens</t>
  </si>
  <si>
    <t>Ca la Pilar</t>
  </si>
  <si>
    <t>Cal Pastor</t>
  </si>
  <si>
    <t>Cal Fidel Cases</t>
  </si>
  <si>
    <t>Carrer de la Regata 31</t>
  </si>
  <si>
    <t>Cal Basi</t>
  </si>
  <si>
    <t>Ca l'Agustí Serres</t>
  </si>
  <si>
    <t>Cal Peret Baldan</t>
  </si>
  <si>
    <t>El Garatge de la Freixera</t>
  </si>
  <si>
    <t>Carrer de Sant Cristòfol 8</t>
  </si>
  <si>
    <t>Barber Contna</t>
  </si>
  <si>
    <t>Carrer de les Terceries 3 i 5</t>
  </si>
  <si>
    <t>Cal Barber Contna</t>
  </si>
  <si>
    <t>Cal Fauleu</t>
  </si>
  <si>
    <t>Carrer de Terceries 7</t>
  </si>
  <si>
    <t>si</t>
  </si>
  <si>
    <t>DE COP MÈDIA (Imatge i comunicació)</t>
  </si>
  <si>
    <t>Carrer de Sant Nicolau 2 i 4</t>
  </si>
  <si>
    <t>Cal Selva</t>
  </si>
  <si>
    <t>Plaça Sant Salvador 9</t>
  </si>
  <si>
    <t>Ca les Purgimones</t>
  </si>
  <si>
    <t>Cal Caballol</t>
  </si>
  <si>
    <t>Cal Banyetas</t>
  </si>
  <si>
    <t>Cal Manel Jan</t>
  </si>
  <si>
    <t>Carrer de Sant Roc 5 i 7</t>
  </si>
  <si>
    <t>Cal Martí Bonany</t>
  </si>
  <si>
    <t>Cal Sort</t>
  </si>
  <si>
    <t>Cal Roch</t>
  </si>
  <si>
    <t>Cal Satalia</t>
  </si>
  <si>
    <t>Corral del Pau</t>
  </si>
  <si>
    <t>Ca la Macarrona</t>
  </si>
  <si>
    <r>
      <t xml:space="preserve">Cal </t>
    </r>
    <r>
      <rPr>
        <b/>
        <i/>
        <sz val="11"/>
        <color theme="1"/>
        <rFont val="Calibri"/>
        <family val="2"/>
        <scheme val="minor"/>
      </rPr>
      <t>Lijero</t>
    </r>
  </si>
  <si>
    <t>Cal Caria</t>
  </si>
  <si>
    <t>Ca l'Oliaire</t>
  </si>
  <si>
    <t>Ca l'Eliseu Vila</t>
  </si>
  <si>
    <t>Ca l'August Font</t>
  </si>
  <si>
    <t>Ca l'Anita Tonyo (botiga de roba)</t>
  </si>
  <si>
    <t>Ca l'Alfonset López (queviures)</t>
  </si>
  <si>
    <t>Ca l'Aleix Vilalta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</si>
</sst>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474747"/>
      <name val="Arial"/>
      <family val="2"/>
    </font>
    <font>
      <sz val="10"/>
      <color rgb="FF474747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2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9" fontId="1" fillId="0" borderId="0" xfId="0" applyNumberFormat="1" applyFont="1"/>
    <xf numFmtId="9" fontId="0" fillId="0" borderId="0" xfId="0" applyNumberFormat="1"/>
    <xf numFmtId="0" fontId="2" fillId="0" borderId="0" xfId="0" applyFont="1"/>
    <xf numFmtId="0" fontId="0" fillId="0" borderId="0" xfId="0" quotePrefix="1"/>
    <xf numFmtId="0" fontId="0" fillId="0" borderId="1" xfId="0" applyBorder="1"/>
    <xf numFmtId="0" fontId="1" fillId="0" borderId="1" xfId="0" applyFont="1" applyBorder="1"/>
    <xf numFmtId="0" fontId="3" fillId="0" borderId="0" xfId="0" applyFont="1"/>
    <xf numFmtId="4" fontId="1" fillId="0" borderId="1" xfId="0" applyNumberFormat="1" applyFont="1" applyBorder="1"/>
    <xf numFmtId="0" fontId="1" fillId="0" borderId="1" xfId="0" applyFont="1" applyBorder="1" applyAlignment="1">
      <alignment horizontal="right"/>
    </xf>
    <xf numFmtId="10" fontId="0" fillId="0" borderId="1" xfId="0" applyNumberFormat="1" applyBorder="1"/>
    <xf numFmtId="10" fontId="1" fillId="0" borderId="1" xfId="0" applyNumberFormat="1" applyFont="1" applyBorder="1"/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10" fontId="6" fillId="0" borderId="1" xfId="0" applyNumberFormat="1" applyFont="1" applyBorder="1"/>
    <xf numFmtId="10" fontId="5" fillId="0" borderId="1" xfId="0" applyNumberFormat="1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10" fillId="0" borderId="0" xfId="0" applyFont="1"/>
    <xf numFmtId="0" fontId="10" fillId="0" borderId="0" xfId="0" applyFont="1" applyAlignment="1">
      <alignment horizontal="left" vertical="top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9" fontId="1" fillId="0" borderId="0" xfId="0" applyNumberFormat="1" applyFont="1" applyAlignment="1">
      <alignment horizontal="center" vertical="top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9" fontId="1" fillId="0" borderId="0" xfId="0" applyNumberFormat="1" applyFont="1" applyAlignment="1">
      <alignment horizontal="center" vertical="top" wrapText="1"/>
    </xf>
  </cellXfs>
  <cellStyles count="1">
    <cellStyle name="Normal" xfId="0" builtinId="0"/>
  </cellStyles>
  <dxfs count="39"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3" formatCode="0%"/>
      <alignment horizontal="center" vertical="bottom" textRotation="0" wrapText="0" indent="0" justifyLastLine="0" shrinkToFit="0" readingOrder="0"/>
    </dxf>
    <dxf>
      <numFmt numFmtId="13" formatCode="0%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3" formatCode="0%"/>
      <alignment horizontal="center" vertical="bottom" textRotation="0" wrapText="0" indent="0" justifyLastLine="0" shrinkToFit="0" readingOrder="0"/>
    </dxf>
    <dxf>
      <numFmt numFmtId="13" formatCode="0%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3" formatCode="0%"/>
      <alignment horizontal="center" vertical="bottom" textRotation="0" wrapText="0" indent="0" justifyLastLine="0" shrinkToFit="0" readingOrder="0"/>
    </dxf>
    <dxf>
      <numFmt numFmtId="13" formatCode="0%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pivotCacheDefinition" Target="pivotCache/pivotCacheDefinition3.xml"/><Relationship Id="rId18" Type="http://schemas.openxmlformats.org/officeDocument/2006/relationships/powerPivotData" Target="model/item.data"/><Relationship Id="rId26" Type="http://schemas.openxmlformats.org/officeDocument/2006/relationships/customXml" Target="../customXml/item7.xml"/><Relationship Id="rId21" Type="http://schemas.openxmlformats.org/officeDocument/2006/relationships/customXml" Target="../customXml/item2.xml"/><Relationship Id="rId34" Type="http://schemas.openxmlformats.org/officeDocument/2006/relationships/customXml" Target="../customXml/item15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2.xml"/><Relationship Id="rId17" Type="http://schemas.openxmlformats.org/officeDocument/2006/relationships/sharedStrings" Target="sharedStrings.xml"/><Relationship Id="rId25" Type="http://schemas.openxmlformats.org/officeDocument/2006/relationships/customXml" Target="../customXml/item6.xml"/><Relationship Id="rId33" Type="http://schemas.openxmlformats.org/officeDocument/2006/relationships/customXml" Target="../customXml/item14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1.xml"/><Relationship Id="rId29" Type="http://schemas.openxmlformats.org/officeDocument/2006/relationships/customXml" Target="../customXml/item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24" Type="http://schemas.openxmlformats.org/officeDocument/2006/relationships/customXml" Target="../customXml/item5.xml"/><Relationship Id="rId32" Type="http://schemas.openxmlformats.org/officeDocument/2006/relationships/customXml" Target="../customXml/item13.xml"/><Relationship Id="rId37" Type="http://schemas.openxmlformats.org/officeDocument/2006/relationships/customXml" Target="../customXml/item18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23" Type="http://schemas.openxmlformats.org/officeDocument/2006/relationships/customXml" Target="../customXml/item4.xml"/><Relationship Id="rId28" Type="http://schemas.openxmlformats.org/officeDocument/2006/relationships/customXml" Target="../customXml/item9.xml"/><Relationship Id="rId36" Type="http://schemas.openxmlformats.org/officeDocument/2006/relationships/customXml" Target="../customXml/item17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31" Type="http://schemas.openxmlformats.org/officeDocument/2006/relationships/customXml" Target="../customXml/item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Relationship Id="rId22" Type="http://schemas.openxmlformats.org/officeDocument/2006/relationships/customXml" Target="../customXml/item3.xml"/><Relationship Id="rId27" Type="http://schemas.openxmlformats.org/officeDocument/2006/relationships/customXml" Target="../customXml/item8.xml"/><Relationship Id="rId30" Type="http://schemas.openxmlformats.org/officeDocument/2006/relationships/customXml" Target="../customXml/item11.xml"/><Relationship Id="rId35" Type="http://schemas.openxmlformats.org/officeDocument/2006/relationships/customXml" Target="../customXml/item16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Noms de cases i comerços per barri de la vella Solsona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Barris'!$A$41:$A$52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Barris'!$B$41:$B$52</c:f>
              <c:numCache>
                <c:formatCode>General</c:formatCode>
                <c:ptCount val="12"/>
                <c:pt idx="0">
                  <c:v>35</c:v>
                </c:pt>
                <c:pt idx="1">
                  <c:v>123</c:v>
                </c:pt>
                <c:pt idx="2">
                  <c:v>70</c:v>
                </c:pt>
                <c:pt idx="3">
                  <c:v>64</c:v>
                </c:pt>
                <c:pt idx="4">
                  <c:v>99</c:v>
                </c:pt>
                <c:pt idx="5">
                  <c:v>162</c:v>
                </c:pt>
                <c:pt idx="6">
                  <c:v>41</c:v>
                </c:pt>
                <c:pt idx="7">
                  <c:v>117</c:v>
                </c:pt>
                <c:pt idx="8">
                  <c:v>52</c:v>
                </c:pt>
                <c:pt idx="9">
                  <c:v>102</c:v>
                </c:pt>
                <c:pt idx="10">
                  <c:v>113</c:v>
                </c:pt>
                <c:pt idx="1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EE-41B7-A11C-56F6AD83FD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330918112"/>
        <c:axId val="330920608"/>
      </c:barChart>
      <c:catAx>
        <c:axId val="33091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30920608"/>
        <c:crosses val="autoZero"/>
        <c:auto val="1"/>
        <c:lblAlgn val="ctr"/>
        <c:lblOffset val="100"/>
        <c:noMultiLvlLbl val="0"/>
      </c:catAx>
      <c:valAx>
        <c:axId val="3309206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30918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per barris de</a:t>
            </a:r>
            <a:r>
              <a:rPr lang="ca-ES" baseline="0"/>
              <a:t> la</a:t>
            </a:r>
            <a:r>
              <a:rPr lang="ca-ES"/>
              <a:t> vella Solsona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Barris'!$A$5:$A$16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Barris'!$B$5:$B$16</c:f>
              <c:numCache>
                <c:formatCode>General</c:formatCode>
                <c:ptCount val="12"/>
                <c:pt idx="0">
                  <c:v>11</c:v>
                </c:pt>
                <c:pt idx="1">
                  <c:v>29</c:v>
                </c:pt>
                <c:pt idx="2">
                  <c:v>23</c:v>
                </c:pt>
                <c:pt idx="3">
                  <c:v>17</c:v>
                </c:pt>
                <c:pt idx="4">
                  <c:v>45</c:v>
                </c:pt>
                <c:pt idx="5">
                  <c:v>39</c:v>
                </c:pt>
                <c:pt idx="6">
                  <c:v>26</c:v>
                </c:pt>
                <c:pt idx="7">
                  <c:v>33</c:v>
                </c:pt>
                <c:pt idx="8">
                  <c:v>20</c:v>
                </c:pt>
                <c:pt idx="9">
                  <c:v>22</c:v>
                </c:pt>
                <c:pt idx="10">
                  <c:v>52</c:v>
                </c:pt>
                <c:pt idx="1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3-4D93-92E6-1578D813F83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33689696"/>
        <c:axId val="233687616"/>
      </c:barChart>
      <c:catAx>
        <c:axId val="233689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33687616"/>
        <c:crosses val="autoZero"/>
        <c:auto val="1"/>
        <c:lblAlgn val="ctr"/>
        <c:lblOffset val="100"/>
        <c:noMultiLvlLbl val="0"/>
      </c:catAx>
      <c:valAx>
        <c:axId val="2336876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3689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Noms (cases i comerços)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D19-4BFB-8E0F-557AF5FCD1C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D19-4BFB-8E0F-557AF5FCD1C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D19-4BFB-8E0F-557AF5FCD1C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D19-4BFB-8E0F-557AF5FCD1C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D19-4BFB-8E0F-557AF5FCD1C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D19-4BFB-8E0F-557AF5FCD1C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D19-4BFB-8E0F-557AF5FCD1C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D19-4BFB-8E0F-557AF5FCD1CE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D19-4BFB-8E0F-557AF5FCD1CE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D19-4BFB-8E0F-557AF5FCD1CE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D19-4BFB-8E0F-557AF5FCD1CE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D19-4BFB-8E0F-557AF5FCD1CE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Barris'!$A$41:$A$52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Barris'!$B$41:$B$52</c:f>
              <c:numCache>
                <c:formatCode>General</c:formatCode>
                <c:ptCount val="12"/>
                <c:pt idx="0">
                  <c:v>35</c:v>
                </c:pt>
                <c:pt idx="1">
                  <c:v>123</c:v>
                </c:pt>
                <c:pt idx="2">
                  <c:v>70</c:v>
                </c:pt>
                <c:pt idx="3">
                  <c:v>64</c:v>
                </c:pt>
                <c:pt idx="4">
                  <c:v>99</c:v>
                </c:pt>
                <c:pt idx="5">
                  <c:v>162</c:v>
                </c:pt>
                <c:pt idx="6">
                  <c:v>41</c:v>
                </c:pt>
                <c:pt idx="7">
                  <c:v>117</c:v>
                </c:pt>
                <c:pt idx="8">
                  <c:v>52</c:v>
                </c:pt>
                <c:pt idx="9">
                  <c:v>102</c:v>
                </c:pt>
                <c:pt idx="10">
                  <c:v>113</c:v>
                </c:pt>
                <c:pt idx="1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98-418C-94E2-CF683770AC85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7F4-4AEF-B870-D55E919CBC8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7F4-4AEF-B870-D55E919CBC8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7F4-4AEF-B870-D55E919CBC8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7F4-4AEF-B870-D55E919CBC8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7F4-4AEF-B870-D55E919CBC8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7F4-4AEF-B870-D55E919CBC8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F7F4-4AEF-B870-D55E919CBC8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F7F4-4AEF-B870-D55E919CBC8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F7F4-4AEF-B870-D55E919CBC8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F7F4-4AEF-B870-D55E919CBC8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F7F4-4AEF-B870-D55E919CBC8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F7F4-4AEF-B870-D55E919CBC8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Barris'!$A$5:$A$16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Barris'!$B$5:$B$16</c:f>
              <c:numCache>
                <c:formatCode>General</c:formatCode>
                <c:ptCount val="12"/>
                <c:pt idx="0">
                  <c:v>11</c:v>
                </c:pt>
                <c:pt idx="1">
                  <c:v>29</c:v>
                </c:pt>
                <c:pt idx="2">
                  <c:v>23</c:v>
                </c:pt>
                <c:pt idx="3">
                  <c:v>17</c:v>
                </c:pt>
                <c:pt idx="4">
                  <c:v>45</c:v>
                </c:pt>
                <c:pt idx="5">
                  <c:v>39</c:v>
                </c:pt>
                <c:pt idx="6">
                  <c:v>26</c:v>
                </c:pt>
                <c:pt idx="7">
                  <c:v>33</c:v>
                </c:pt>
                <c:pt idx="8">
                  <c:v>20</c:v>
                </c:pt>
                <c:pt idx="9">
                  <c:v>22</c:v>
                </c:pt>
                <c:pt idx="10">
                  <c:v>52</c:v>
                </c:pt>
                <c:pt idx="1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F2-4CFE-BC52-EA24A99A4F7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Noms de cases  identificats per barri de la vella Solsona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Barris'!$A$23:$A$34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Barris'!$B$23:$B$34</c:f>
              <c:numCache>
                <c:formatCode>General</c:formatCode>
                <c:ptCount val="12"/>
                <c:pt idx="0">
                  <c:v>18</c:v>
                </c:pt>
                <c:pt idx="1">
                  <c:v>60</c:v>
                </c:pt>
                <c:pt idx="2">
                  <c:v>61</c:v>
                </c:pt>
                <c:pt idx="3">
                  <c:v>47</c:v>
                </c:pt>
                <c:pt idx="4">
                  <c:v>89</c:v>
                </c:pt>
                <c:pt idx="5">
                  <c:v>108</c:v>
                </c:pt>
                <c:pt idx="6">
                  <c:v>32</c:v>
                </c:pt>
                <c:pt idx="7">
                  <c:v>97</c:v>
                </c:pt>
                <c:pt idx="8">
                  <c:v>42</c:v>
                </c:pt>
                <c:pt idx="9">
                  <c:v>61</c:v>
                </c:pt>
                <c:pt idx="10">
                  <c:v>102</c:v>
                </c:pt>
                <c:pt idx="1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BA-426C-9B80-D09DFCE7355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330918112"/>
        <c:axId val="330920608"/>
      </c:barChart>
      <c:catAx>
        <c:axId val="33091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30920608"/>
        <c:crosses val="autoZero"/>
        <c:auto val="1"/>
        <c:lblAlgn val="ctr"/>
        <c:lblOffset val="100"/>
        <c:noMultiLvlLbl val="0"/>
      </c:catAx>
      <c:valAx>
        <c:axId val="3309206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30918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Noms de cases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657D-4196-9954-CB7172BE3A5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657D-4196-9954-CB7172BE3A5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657D-4196-9954-CB7172BE3A5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657D-4196-9954-CB7172BE3A5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657D-4196-9954-CB7172BE3A5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7D-4196-9954-CB7172BE3A5A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7D-4196-9954-CB7172BE3A5A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657D-4196-9954-CB7172BE3A5A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657D-4196-9954-CB7172BE3A5A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657D-4196-9954-CB7172BE3A5A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657D-4196-9954-CB7172BE3A5A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657D-4196-9954-CB7172BE3A5A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Barris'!$A$23:$A$34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Barris'!$B$23:$B$34</c:f>
              <c:numCache>
                <c:formatCode>General</c:formatCode>
                <c:ptCount val="12"/>
                <c:pt idx="0">
                  <c:v>18</c:v>
                </c:pt>
                <c:pt idx="1">
                  <c:v>60</c:v>
                </c:pt>
                <c:pt idx="2">
                  <c:v>61</c:v>
                </c:pt>
                <c:pt idx="3">
                  <c:v>47</c:v>
                </c:pt>
                <c:pt idx="4">
                  <c:v>89</c:v>
                </c:pt>
                <c:pt idx="5">
                  <c:v>108</c:v>
                </c:pt>
                <c:pt idx="6">
                  <c:v>32</c:v>
                </c:pt>
                <c:pt idx="7">
                  <c:v>97</c:v>
                </c:pt>
                <c:pt idx="8">
                  <c:v>42</c:v>
                </c:pt>
                <c:pt idx="9">
                  <c:v>61</c:v>
                </c:pt>
                <c:pt idx="10">
                  <c:v>102</c:v>
                </c:pt>
                <c:pt idx="1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57D-4196-9954-CB7172BE3A5A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Noms de comerços per barri de la vella Solsona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Barris'!$A$59:$A$70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Barris'!$B$59:$B$70</c:f>
              <c:numCache>
                <c:formatCode>General</c:formatCode>
                <c:ptCount val="12"/>
                <c:pt idx="0">
                  <c:v>17</c:v>
                </c:pt>
                <c:pt idx="1">
                  <c:v>63</c:v>
                </c:pt>
                <c:pt idx="2">
                  <c:v>9</c:v>
                </c:pt>
                <c:pt idx="3">
                  <c:v>17</c:v>
                </c:pt>
                <c:pt idx="4">
                  <c:v>10</c:v>
                </c:pt>
                <c:pt idx="5">
                  <c:v>54</c:v>
                </c:pt>
                <c:pt idx="6">
                  <c:v>9</c:v>
                </c:pt>
                <c:pt idx="7">
                  <c:v>20</c:v>
                </c:pt>
                <c:pt idx="8">
                  <c:v>10</c:v>
                </c:pt>
                <c:pt idx="9">
                  <c:v>41</c:v>
                </c:pt>
                <c:pt idx="10">
                  <c:v>11</c:v>
                </c:pt>
                <c:pt idx="1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DE-48F9-B7A0-840D49D520E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330918112"/>
        <c:axId val="330920608"/>
      </c:barChart>
      <c:catAx>
        <c:axId val="33091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30920608"/>
        <c:crosses val="autoZero"/>
        <c:auto val="1"/>
        <c:lblAlgn val="ctr"/>
        <c:lblOffset val="100"/>
        <c:noMultiLvlLbl val="0"/>
      </c:catAx>
      <c:valAx>
        <c:axId val="3309206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30918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Noms de comerços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EC9-4C8B-882D-21B914A9F97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EC9-4C8B-882D-21B914A9F97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EC9-4C8B-882D-21B914A9F97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EC9-4C8B-882D-21B914A9F97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BEC9-4C8B-882D-21B914A9F97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BEC9-4C8B-882D-21B914A9F97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BEC9-4C8B-882D-21B914A9F97B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BEC9-4C8B-882D-21B914A9F97B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BEC9-4C8B-882D-21B914A9F97B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BEC9-4C8B-882D-21B914A9F97B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BEC9-4C8B-882D-21B914A9F97B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BEC9-4C8B-882D-21B914A9F97B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Barris'!$A$59:$A$70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Barris'!$B$59:$B$70</c:f>
              <c:numCache>
                <c:formatCode>General</c:formatCode>
                <c:ptCount val="12"/>
                <c:pt idx="0">
                  <c:v>17</c:v>
                </c:pt>
                <c:pt idx="1">
                  <c:v>63</c:v>
                </c:pt>
                <c:pt idx="2">
                  <c:v>9</c:v>
                </c:pt>
                <c:pt idx="3">
                  <c:v>17</c:v>
                </c:pt>
                <c:pt idx="4">
                  <c:v>10</c:v>
                </c:pt>
                <c:pt idx="5">
                  <c:v>54</c:v>
                </c:pt>
                <c:pt idx="6">
                  <c:v>9</c:v>
                </c:pt>
                <c:pt idx="7">
                  <c:v>20</c:v>
                </c:pt>
                <c:pt idx="8">
                  <c:v>10</c:v>
                </c:pt>
                <c:pt idx="9">
                  <c:v>41</c:v>
                </c:pt>
                <c:pt idx="10">
                  <c:v>11</c:v>
                </c:pt>
                <c:pt idx="1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EC9-4C8B-882D-21B914A9F97B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Génere del nom de les cases</a:t>
            </a:r>
          </a:p>
        </c:rich>
      </c:tx>
      <c:layout>
        <c:manualLayout>
          <c:xMode val="edge"/>
          <c:yMode val="edge"/>
          <c:x val="0.13890577507598784"/>
          <c:y val="4.620462046204620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F9A-4275-AD76-62DF6B1853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F9A-4275-AD76-62DF6B185321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Estadístiques!$A$15:$A$16</c:f>
              <c:strCache>
                <c:ptCount val="2"/>
                <c:pt idx="0">
                  <c:v>masculí</c:v>
                </c:pt>
                <c:pt idx="1">
                  <c:v>femení</c:v>
                </c:pt>
              </c:strCache>
            </c:strRef>
          </c:cat>
          <c:val>
            <c:numRef>
              <c:f>Estadístiques!$B$15:$B$16</c:f>
              <c:numCache>
                <c:formatCode>General</c:formatCode>
                <c:ptCount val="2"/>
                <c:pt idx="0">
                  <c:v>642</c:v>
                </c:pt>
                <c:pt idx="1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0D-4C69-83FD-BE34F450464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Qué identifica el nom de la casa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Estadístiques!$B$2</c:f>
              <c:strCache>
                <c:ptCount val="1"/>
                <c:pt idx="0">
                  <c:v>Noms identificats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C48-4EED-AEB6-032282ED7C0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C48-4EED-AEB6-032282ED7C0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D090-490B-8458-536F2092A4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C48-4EED-AEB6-032282ED7C0B}"/>
              </c:ext>
            </c:extLst>
          </c:dPt>
          <c:dLbls>
            <c:dLbl>
              <c:idx val="2"/>
              <c:layout>
                <c:manualLayout>
                  <c:x val="5.4540818408061686E-2"/>
                  <c:y val="0.1208696479733926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090-490B-8458-536F2092A4D3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Estadístiques!$A$3:$A$6</c:f>
              <c:strCache>
                <c:ptCount val="4"/>
                <c:pt idx="0">
                  <c:v>casa</c:v>
                </c:pt>
                <c:pt idx="1">
                  <c:v>comerç</c:v>
                </c:pt>
                <c:pt idx="2">
                  <c:v>família</c:v>
                </c:pt>
                <c:pt idx="3">
                  <c:v>propietari</c:v>
                </c:pt>
              </c:strCache>
            </c:strRef>
          </c:cat>
          <c:val>
            <c:numRef>
              <c:f>Estadístiques!$B$3:$B$6</c:f>
              <c:numCache>
                <c:formatCode>General</c:formatCode>
                <c:ptCount val="4"/>
                <c:pt idx="0">
                  <c:v>555</c:v>
                </c:pt>
                <c:pt idx="1">
                  <c:v>105</c:v>
                </c:pt>
                <c:pt idx="2">
                  <c:v>69</c:v>
                </c:pt>
                <c:pt idx="3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90-490B-8458-536F2092A4D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 de la casa destacat vs alternatiu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Estadístiques!$B$25</c:f>
              <c:strCache>
                <c:ptCount val="1"/>
                <c:pt idx="0">
                  <c:v>Noms identificats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D35-45A0-A95C-77F16CF2BDE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D35-45A0-A95C-77F16CF2BDE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Estadístiques!$A$26:$A$27</c:f>
              <c:strCache>
                <c:ptCount val="2"/>
                <c:pt idx="0">
                  <c:v>Nom destacat</c:v>
                </c:pt>
                <c:pt idx="1">
                  <c:v>Nom alternatiu</c:v>
                </c:pt>
              </c:strCache>
            </c:strRef>
          </c:cat>
          <c:val>
            <c:numRef>
              <c:f>Estadístiques!$B$26:$B$27</c:f>
              <c:numCache>
                <c:formatCode>General</c:formatCode>
                <c:ptCount val="2"/>
                <c:pt idx="0">
                  <c:v>339</c:v>
                </c:pt>
                <c:pt idx="1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D0-4BE9-BDA4-16D33E863096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documentades vs buscant informació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143-49FB-AB64-74E12A6A84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B0B-4B4C-BA12-5F000170230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AB0B-4B4C-BA12-5F0001702304}"/>
              </c:ext>
            </c:extLst>
          </c:dPt>
          <c:dLbls>
            <c:dLbl>
              <c:idx val="1"/>
              <c:layout>
                <c:manualLayout>
                  <c:x val="-1.2974409448818948E-2"/>
                  <c:y val="0.1111636045494313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B0B-4B4C-BA12-5F0001702304}"/>
                </c:ext>
              </c:extLst>
            </c:dLbl>
            <c:dLbl>
              <c:idx val="2"/>
              <c:layout>
                <c:manualLayout>
                  <c:x val="7.9081146106736611E-2"/>
                  <c:y val="8.5698642508396095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B0B-4B4C-BA12-5F0001702304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Estadístiques!$A$38:$A$40</c:f>
              <c:strCache>
                <c:ptCount val="3"/>
                <c:pt idx="0">
                  <c:v>Documentades</c:v>
                </c:pt>
                <c:pt idx="1">
                  <c:v>Buscant informació</c:v>
                </c:pt>
                <c:pt idx="2">
                  <c:v>Sense nom conegut</c:v>
                </c:pt>
              </c:strCache>
            </c:strRef>
          </c:cat>
          <c:val>
            <c:numRef>
              <c:f>Estadístiques!$B$38:$B$40</c:f>
              <c:numCache>
                <c:formatCode>General</c:formatCode>
                <c:ptCount val="3"/>
                <c:pt idx="0">
                  <c:v>314</c:v>
                </c:pt>
                <c:pt idx="1">
                  <c:v>25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0B-4B4C-BA12-5F0001702304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Noms de cases existents vs desaparegudes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B41-4489-A34C-EBB6A55FE2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B41-4489-A34C-EBB6A55FE29C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Estadístiques!$A$52:$A$53</c:f>
              <c:strCache>
                <c:ptCount val="2"/>
                <c:pt idx="0">
                  <c:v>Noms de cases que encara hi són</c:v>
                </c:pt>
                <c:pt idx="1">
                  <c:v>Noms de cases desaparegudes (enderrocades)</c:v>
                </c:pt>
              </c:strCache>
            </c:strRef>
          </c:cat>
          <c:val>
            <c:numRef>
              <c:f>Estadístiques!$B$52:$B$53</c:f>
              <c:numCache>
                <c:formatCode>General</c:formatCode>
                <c:ptCount val="2"/>
                <c:pt idx="0">
                  <c:v>704</c:v>
                </c:pt>
                <c:pt idx="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29-4114-8E84-44286DDB7AE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existents vs desaparegudes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778-4D05-9283-C3A5FD5B60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778-4D05-9283-C3A5FD5B6085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Estadístiques!$A$64:$A$65</c:f>
              <c:strCache>
                <c:ptCount val="2"/>
                <c:pt idx="0">
                  <c:v>Cases estudiades que existeixen</c:v>
                </c:pt>
                <c:pt idx="1">
                  <c:v>Noms de cases desaparegudes (enderrocades)</c:v>
                </c:pt>
              </c:strCache>
            </c:strRef>
          </c:cat>
          <c:val>
            <c:numRef>
              <c:f>Estadístiques!$B$64:$B$65</c:f>
              <c:numCache>
                <c:formatCode>General</c:formatCode>
                <c:ptCount val="2"/>
                <c:pt idx="0">
                  <c:v>341</c:v>
                </c:pt>
                <c:pt idx="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F9-49F6-9306-E4DB0E20932A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Nivell d'us dels noms de les cases</a:t>
            </a:r>
          </a:p>
        </c:rich>
      </c:tx>
      <c:layout>
        <c:manualLayout>
          <c:xMode val="edge"/>
          <c:yMode val="edge"/>
          <c:x val="0.24622607065925106"/>
          <c:y val="5.886681383370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'Nivell d''us'!$A$15:$A$19</c:f>
              <c:strCache>
                <c:ptCount val="5"/>
                <c:pt idx="0">
                  <c:v>Habitual (entre el 80 i el 100%)</c:v>
                </c:pt>
                <c:pt idx="1">
                  <c:v>Freqüent (entre el 60 i el 80%)</c:v>
                </c:pt>
                <c:pt idx="2">
                  <c:v>Ocasional (entre el 40 i el 60%)</c:v>
                </c:pt>
                <c:pt idx="3">
                  <c:v>Minoritari (entre el 20 i el 40%)</c:v>
                </c:pt>
                <c:pt idx="4">
                  <c:v>Expert (entre el 1 i el 20%)</c:v>
                </c:pt>
              </c:strCache>
            </c:strRef>
          </c:cat>
          <c:val>
            <c:numRef>
              <c:f>'Nivell d''us'!$B$15:$B$19</c:f>
              <c:numCache>
                <c:formatCode>General</c:formatCode>
                <c:ptCount val="5"/>
                <c:pt idx="0">
                  <c:v>94</c:v>
                </c:pt>
                <c:pt idx="1">
                  <c:v>131</c:v>
                </c:pt>
                <c:pt idx="2">
                  <c:v>187</c:v>
                </c:pt>
                <c:pt idx="3">
                  <c:v>131</c:v>
                </c:pt>
                <c:pt idx="4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7C-43F7-BFCD-21BCF447326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16970751"/>
        <c:axId val="116958271"/>
      </c:barChart>
      <c:catAx>
        <c:axId val="1169707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58271"/>
        <c:crosses val="autoZero"/>
        <c:auto val="1"/>
        <c:lblAlgn val="ctr"/>
        <c:lblOffset val="100"/>
        <c:noMultiLvlLbl val="0"/>
      </c:catAx>
      <c:valAx>
        <c:axId val="116958271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707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Nivell d'us dels noms de les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5782536329300301"/>
          <c:y val="0.28366362620514018"/>
          <c:w val="0.26700531336022021"/>
          <c:h val="0.65032977313479379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EBA-4014-ABDB-8E94822F041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EBA-4014-ABDB-8E94822F041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EBA-4014-ABDB-8E94822F041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EBA-4014-ABDB-8E94822F041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2EBA-4014-ABDB-8E94822F041C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'Nivell d''us'!$A$15:$A$19</c:f>
              <c:strCache>
                <c:ptCount val="5"/>
                <c:pt idx="0">
                  <c:v>Habitual (entre el 80 i el 100%)</c:v>
                </c:pt>
                <c:pt idx="1">
                  <c:v>Freqüent (entre el 60 i el 80%)</c:v>
                </c:pt>
                <c:pt idx="2">
                  <c:v>Ocasional (entre el 40 i el 60%)</c:v>
                </c:pt>
                <c:pt idx="3">
                  <c:v>Minoritari (entre el 20 i el 40%)</c:v>
                </c:pt>
                <c:pt idx="4">
                  <c:v>Expert (entre el 1 i el 20%)</c:v>
                </c:pt>
              </c:strCache>
            </c:strRef>
          </c:cat>
          <c:val>
            <c:numRef>
              <c:f>'Nivell d''us'!$B$15:$B$19</c:f>
              <c:numCache>
                <c:formatCode>General</c:formatCode>
                <c:ptCount val="5"/>
                <c:pt idx="0">
                  <c:v>94</c:v>
                </c:pt>
                <c:pt idx="1">
                  <c:v>131</c:v>
                </c:pt>
                <c:pt idx="2">
                  <c:v>187</c:v>
                </c:pt>
                <c:pt idx="3">
                  <c:v>131</c:v>
                </c:pt>
                <c:pt idx="4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EBA-4014-ABDB-8E94822F041C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6613504393031951"/>
          <c:y val="0.21608586055455939"/>
          <c:w val="0.34146341463414637"/>
          <c:h val="0.73267950417088956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Noms vius vs d'us residual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BF9-400B-8806-EABFC774701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BF9-400B-8806-EABFC774701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'Nivell d''us'!$A$26:$A$27</c:f>
              <c:strCache>
                <c:ptCount val="2"/>
                <c:pt idx="0">
                  <c:v>Noms vius</c:v>
                </c:pt>
                <c:pt idx="1">
                  <c:v>Noms d'us residual</c:v>
                </c:pt>
              </c:strCache>
            </c:strRef>
          </c:cat>
          <c:val>
            <c:numRef>
              <c:f>'Nivell d''us'!$B$26:$B$27</c:f>
              <c:numCache>
                <c:formatCode>General</c:formatCode>
                <c:ptCount val="2"/>
                <c:pt idx="0">
                  <c:v>412</c:v>
                </c:pt>
                <c:pt idx="1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98-42C6-8EEE-4DDFC0B6EA97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Us dels noms de les cases</a:t>
            </a:r>
          </a:p>
        </c:rich>
      </c:tx>
      <c:layout>
        <c:manualLayout>
          <c:xMode val="edge"/>
          <c:yMode val="edge"/>
          <c:x val="0.24622607065925106"/>
          <c:y val="5.886681383370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'Nivell d''us'!$A$4:$A$6</c:f>
              <c:strCache>
                <c:ptCount val="3"/>
                <c:pt idx="0">
                  <c:v>Habitual</c:v>
                </c:pt>
                <c:pt idx="1">
                  <c:v>Ocasional</c:v>
                </c:pt>
                <c:pt idx="2">
                  <c:v>Minoritari</c:v>
                </c:pt>
              </c:strCache>
            </c:strRef>
          </c:cat>
          <c:val>
            <c:numRef>
              <c:f>'Nivell d''us'!$B$4:$B$6</c:f>
              <c:numCache>
                <c:formatCode>General</c:formatCode>
                <c:ptCount val="3"/>
                <c:pt idx="0">
                  <c:v>225</c:v>
                </c:pt>
                <c:pt idx="1">
                  <c:v>318</c:v>
                </c:pt>
                <c:pt idx="2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8A-47E5-B04A-CB317C28AD0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16970751"/>
        <c:axId val="116958271"/>
      </c:barChart>
      <c:catAx>
        <c:axId val="1169707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58271"/>
        <c:crosses val="autoZero"/>
        <c:auto val="1"/>
        <c:lblAlgn val="ctr"/>
        <c:lblOffset val="100"/>
        <c:noMultiLvlLbl val="0"/>
      </c:catAx>
      <c:valAx>
        <c:axId val="116958271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707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Us dels noms de les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F20-4108-B8E0-A81848DBF62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F20-4108-B8E0-A81848DBF62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8F20-4108-B8E0-A81848DBF628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'Nivell d''us'!$A$4:$A$6</c:f>
              <c:strCache>
                <c:ptCount val="3"/>
                <c:pt idx="0">
                  <c:v>Habitual</c:v>
                </c:pt>
                <c:pt idx="1">
                  <c:v>Ocasional</c:v>
                </c:pt>
                <c:pt idx="2">
                  <c:v>Minoritari</c:v>
                </c:pt>
              </c:strCache>
            </c:strRef>
          </c:cat>
          <c:val>
            <c:numRef>
              <c:f>'Nivell d''us'!$B$4:$B$6</c:f>
              <c:numCache>
                <c:formatCode>General</c:formatCode>
                <c:ptCount val="3"/>
                <c:pt idx="0">
                  <c:v>225</c:v>
                </c:pt>
                <c:pt idx="1">
                  <c:v>318</c:v>
                </c:pt>
                <c:pt idx="2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F20-4108-B8E0-A81848DBF628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Estructura morfològica (tots els noms)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morfològica'!$A$43:$A$57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morfològica'!$B$43:$B$57</c:f>
              <c:numCache>
                <c:formatCode>General</c:formatCode>
                <c:ptCount val="15"/>
                <c:pt idx="0">
                  <c:v>415</c:v>
                </c:pt>
                <c:pt idx="1">
                  <c:v>69</c:v>
                </c:pt>
                <c:pt idx="2">
                  <c:v>15</c:v>
                </c:pt>
                <c:pt idx="3">
                  <c:v>11</c:v>
                </c:pt>
                <c:pt idx="4">
                  <c:v>50</c:v>
                </c:pt>
                <c:pt idx="5">
                  <c:v>128</c:v>
                </c:pt>
                <c:pt idx="6">
                  <c:v>51</c:v>
                </c:pt>
                <c:pt idx="7">
                  <c:v>11</c:v>
                </c:pt>
                <c:pt idx="8">
                  <c:v>14</c:v>
                </c:pt>
                <c:pt idx="9">
                  <c:v>3</c:v>
                </c:pt>
                <c:pt idx="10">
                  <c:v>0</c:v>
                </c:pt>
                <c:pt idx="11">
                  <c:v>330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BB-48DB-AD41-F2F2EB03B46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707297247"/>
        <c:axId val="1707297663"/>
      </c:barChart>
      <c:catAx>
        <c:axId val="170729724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07297663"/>
        <c:crosses val="autoZero"/>
        <c:auto val="1"/>
        <c:lblAlgn val="ctr"/>
        <c:lblOffset val="100"/>
        <c:noMultiLvlLbl val="0"/>
      </c:catAx>
      <c:valAx>
        <c:axId val="170729766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07297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Estructura morfològica (tots els noms)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BEE-495C-B296-B070A22D157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BEE-495C-B296-B070A22D157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BEE-495C-B296-B070A22D157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BEE-495C-B296-B070A22D157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5BEE-495C-B296-B070A22D157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5BEE-495C-B296-B070A22D157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5BEE-495C-B296-B070A22D157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5BEE-495C-B296-B070A22D157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5BEE-495C-B296-B070A22D1576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5BEE-495C-B296-B070A22D1576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5BEE-495C-B296-B070A22D1576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5BEE-495C-B296-B070A22D1576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5BEE-495C-B296-B070A22D1576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5BEE-495C-B296-B070A22D1576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60E7-495A-9A54-E08ECB5E3229}"/>
              </c:ext>
            </c:extLst>
          </c:dPt>
          <c:dLbls>
            <c:dLbl>
              <c:idx val="0"/>
              <c:layout>
                <c:manualLayout>
                  <c:x val="-0.13108452839259199"/>
                  <c:y val="7.7836529557892111E-3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BEE-495C-B296-B070A22D1576}"/>
                </c:ext>
              </c:extLst>
            </c:dLbl>
            <c:dLbl>
              <c:idx val="1"/>
              <c:layout>
                <c:manualLayout>
                  <c:x val="-9.6922892024021373E-7"/>
                  <c:y val="-0.10463851690071588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EE-495C-B296-B070A22D1576}"/>
                </c:ext>
              </c:extLst>
            </c:dLbl>
            <c:dLbl>
              <c:idx val="3"/>
              <c:layout>
                <c:manualLayout>
                  <c:x val="9.3854313262540831E-2"/>
                  <c:y val="-7.5129477428460198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EE-495C-B296-B070A22D1576}"/>
                </c:ext>
              </c:extLst>
            </c:dLbl>
            <c:dLbl>
              <c:idx val="6"/>
              <c:layout>
                <c:manualLayout>
                  <c:x val="7.0489654942638508E-2"/>
                  <c:y val="6.8356142384687513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BEE-495C-B296-B070A22D1576}"/>
                </c:ext>
              </c:extLst>
            </c:dLbl>
            <c:dLbl>
              <c:idx val="8"/>
              <c:layout>
                <c:manualLayout>
                  <c:x val="8.6914770350462189E-2"/>
                  <c:y val="0.1114652494442018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BEE-495C-B296-B070A22D1576}"/>
                </c:ext>
              </c:extLst>
            </c:dLbl>
            <c:dLbl>
              <c:idx val="9"/>
              <c:layout>
                <c:manualLayout>
                  <c:x val="5.8902598388177498E-2"/>
                  <c:y val="0.20014955109578797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BEE-495C-B296-B070A22D1576}"/>
                </c:ext>
              </c:extLst>
            </c:dLbl>
            <c:dLbl>
              <c:idx val="11"/>
              <c:layout>
                <c:manualLayout>
                  <c:x val="2.1834197735156165E-2"/>
                  <c:y val="8.6144191345106716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BEE-495C-B296-B070A22D1576}"/>
                </c:ext>
              </c:extLst>
            </c:dLbl>
            <c:dLbl>
              <c:idx val="12"/>
              <c:layout>
                <c:manualLayout>
                  <c:x val="1.0262134017450922E-2"/>
                  <c:y val="0.1611039179376000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5BEE-495C-B296-B070A22D1576}"/>
                </c:ext>
              </c:extLst>
            </c:dLbl>
            <c:dLbl>
              <c:idx val="14"/>
              <c:layout>
                <c:manualLayout>
                  <c:x val="3.0626664650670512E-2"/>
                  <c:y val="8.2936120211250963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0E7-495A-9A54-E08ECB5E3229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morfològica'!$A$43:$A$57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morfològica'!$B$43:$B$57</c:f>
              <c:numCache>
                <c:formatCode>General</c:formatCode>
                <c:ptCount val="15"/>
                <c:pt idx="0">
                  <c:v>415</c:v>
                </c:pt>
                <c:pt idx="1">
                  <c:v>69</c:v>
                </c:pt>
                <c:pt idx="2">
                  <c:v>15</c:v>
                </c:pt>
                <c:pt idx="3">
                  <c:v>11</c:v>
                </c:pt>
                <c:pt idx="4">
                  <c:v>50</c:v>
                </c:pt>
                <c:pt idx="5">
                  <c:v>128</c:v>
                </c:pt>
                <c:pt idx="6">
                  <c:v>51</c:v>
                </c:pt>
                <c:pt idx="7">
                  <c:v>11</c:v>
                </c:pt>
                <c:pt idx="8">
                  <c:v>14</c:v>
                </c:pt>
                <c:pt idx="9">
                  <c:v>3</c:v>
                </c:pt>
                <c:pt idx="10">
                  <c:v>0</c:v>
                </c:pt>
                <c:pt idx="11">
                  <c:v>330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5BEE-495C-B296-B070A22D1576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morfològica'!$A$4:$A$18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morfològica'!$B$4:$B$18</c:f>
              <c:numCache>
                <c:formatCode>General</c:formatCode>
                <c:ptCount val="15"/>
                <c:pt idx="0">
                  <c:v>292</c:v>
                </c:pt>
                <c:pt idx="1">
                  <c:v>60</c:v>
                </c:pt>
                <c:pt idx="2">
                  <c:v>12</c:v>
                </c:pt>
                <c:pt idx="3">
                  <c:v>8</c:v>
                </c:pt>
                <c:pt idx="4">
                  <c:v>42</c:v>
                </c:pt>
                <c:pt idx="5">
                  <c:v>105</c:v>
                </c:pt>
                <c:pt idx="6">
                  <c:v>42</c:v>
                </c:pt>
                <c:pt idx="7">
                  <c:v>9</c:v>
                </c:pt>
                <c:pt idx="8">
                  <c:v>11</c:v>
                </c:pt>
                <c:pt idx="9">
                  <c:v>2</c:v>
                </c:pt>
                <c:pt idx="10">
                  <c:v>0</c:v>
                </c:pt>
                <c:pt idx="11">
                  <c:v>115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12-40D9-955E-22A657E0B95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9469135"/>
        <c:axId val="19470383"/>
      </c:barChart>
      <c:catAx>
        <c:axId val="194691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70383"/>
        <c:crosses val="autoZero"/>
        <c:auto val="1"/>
        <c:lblAlgn val="ctr"/>
        <c:lblOffset val="100"/>
        <c:noMultiLvlLbl val="0"/>
      </c:catAx>
      <c:valAx>
        <c:axId val="1947038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69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752-489E-96DA-B4EFEA3E9E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752-489E-96DA-B4EFEA3E9E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752-489E-96DA-B4EFEA3E9E9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752-489E-96DA-B4EFEA3E9E9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B752-489E-96DA-B4EFEA3E9E9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B752-489E-96DA-B4EFEA3E9E9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B752-489E-96DA-B4EFEA3E9E9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B752-489E-96DA-B4EFEA3E9E9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B752-489E-96DA-B4EFEA3E9E9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B752-489E-96DA-B4EFEA3E9E9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B752-489E-96DA-B4EFEA3E9E9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B752-489E-96DA-B4EFEA3E9E9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B752-489E-96DA-B4EFEA3E9E9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B752-489E-96DA-B4EFEA3E9E9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B752-489E-96DA-B4EFEA3E9E9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morfològica'!$A$4:$A$18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morfològica'!$B$4:$B$18</c:f>
              <c:numCache>
                <c:formatCode>General</c:formatCode>
                <c:ptCount val="15"/>
                <c:pt idx="0">
                  <c:v>292</c:v>
                </c:pt>
                <c:pt idx="1">
                  <c:v>60</c:v>
                </c:pt>
                <c:pt idx="2">
                  <c:v>12</c:v>
                </c:pt>
                <c:pt idx="3">
                  <c:v>8</c:v>
                </c:pt>
                <c:pt idx="4">
                  <c:v>42</c:v>
                </c:pt>
                <c:pt idx="5">
                  <c:v>105</c:v>
                </c:pt>
                <c:pt idx="6">
                  <c:v>42</c:v>
                </c:pt>
                <c:pt idx="7">
                  <c:v>9</c:v>
                </c:pt>
                <c:pt idx="8">
                  <c:v>11</c:v>
                </c:pt>
                <c:pt idx="9">
                  <c:v>2</c:v>
                </c:pt>
                <c:pt idx="10">
                  <c:v>0</c:v>
                </c:pt>
                <c:pt idx="11">
                  <c:v>115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AA-4266-87E3-F1779B2E9D88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>
        <c:manualLayout>
          <c:layoutTarget val="inner"/>
          <c:xMode val="edge"/>
          <c:yMode val="edge"/>
          <c:x val="0.42347890093074159"/>
          <c:y val="0.26928334309705138"/>
          <c:w val="0.52033433090236414"/>
          <c:h val="0.6596435551004279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morfològica'!$A$23:$A$37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morfològica'!$B$23:$B$37</c:f>
              <c:numCache>
                <c:formatCode>General</c:formatCode>
                <c:ptCount val="15"/>
                <c:pt idx="0">
                  <c:v>171</c:v>
                </c:pt>
                <c:pt idx="1">
                  <c:v>19</c:v>
                </c:pt>
                <c:pt idx="2">
                  <c:v>4</c:v>
                </c:pt>
                <c:pt idx="3">
                  <c:v>6</c:v>
                </c:pt>
                <c:pt idx="4">
                  <c:v>22</c:v>
                </c:pt>
                <c:pt idx="5">
                  <c:v>53</c:v>
                </c:pt>
                <c:pt idx="6">
                  <c:v>18</c:v>
                </c:pt>
                <c:pt idx="7">
                  <c:v>5</c:v>
                </c:pt>
                <c:pt idx="8">
                  <c:v>7</c:v>
                </c:pt>
                <c:pt idx="9">
                  <c:v>1</c:v>
                </c:pt>
                <c:pt idx="10">
                  <c:v>0</c:v>
                </c:pt>
                <c:pt idx="11">
                  <c:v>33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DB-4A7F-BB2E-856BA0F1276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83063455"/>
        <c:axId val="183050559"/>
      </c:barChart>
      <c:catAx>
        <c:axId val="1830634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3050559"/>
        <c:crosses val="autoZero"/>
        <c:auto val="1"/>
        <c:lblAlgn val="ctr"/>
        <c:lblOffset val="100"/>
        <c:noMultiLvlLbl val="0"/>
      </c:catAx>
      <c:valAx>
        <c:axId val="18305055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30634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C93-49ED-82B6-0E0B2F2B8C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C93-49ED-82B6-0E0B2F2B8C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C93-49ED-82B6-0E0B2F2B8C9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C93-49ED-82B6-0E0B2F2B8C9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DC93-49ED-82B6-0E0B2F2B8C9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DC93-49ED-82B6-0E0B2F2B8C9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DC93-49ED-82B6-0E0B2F2B8C9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DC93-49ED-82B6-0E0B2F2B8C9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DC93-49ED-82B6-0E0B2F2B8C9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DC93-49ED-82B6-0E0B2F2B8C9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DC93-49ED-82B6-0E0B2F2B8C9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DC93-49ED-82B6-0E0B2F2B8C9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DC93-49ED-82B6-0E0B2F2B8C9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DC93-49ED-82B6-0E0B2F2B8C9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DC93-49ED-82B6-0E0B2F2B8C9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morfològica'!$A$23:$A$37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morfològica'!$B$23:$B$37</c:f>
              <c:numCache>
                <c:formatCode>General</c:formatCode>
                <c:ptCount val="15"/>
                <c:pt idx="0">
                  <c:v>171</c:v>
                </c:pt>
                <c:pt idx="1">
                  <c:v>19</c:v>
                </c:pt>
                <c:pt idx="2">
                  <c:v>4</c:v>
                </c:pt>
                <c:pt idx="3">
                  <c:v>6</c:v>
                </c:pt>
                <c:pt idx="4">
                  <c:v>22</c:v>
                </c:pt>
                <c:pt idx="5">
                  <c:v>53</c:v>
                </c:pt>
                <c:pt idx="6">
                  <c:v>18</c:v>
                </c:pt>
                <c:pt idx="7">
                  <c:v>5</c:v>
                </c:pt>
                <c:pt idx="8">
                  <c:v>7</c:v>
                </c:pt>
                <c:pt idx="9">
                  <c:v>1</c:v>
                </c:pt>
                <c:pt idx="10">
                  <c:v>0</c:v>
                </c:pt>
                <c:pt idx="11">
                  <c:v>33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9-47BD-A773-E21762375669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comerços que no identifiquen la casa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morfològica'!$A$64:$A$75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morfològica'!$B$64:$B$75</c:f>
              <c:numCache>
                <c:formatCode>General</c:formatCode>
                <c:ptCount val="12"/>
                <c:pt idx="0">
                  <c:v>68</c:v>
                </c:pt>
                <c:pt idx="1">
                  <c:v>8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5">
                  <c:v>14</c:v>
                </c:pt>
                <c:pt idx="6">
                  <c:v>8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3-4453-AEBB-77255448DCF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9469135"/>
        <c:axId val="19470383"/>
      </c:barChart>
      <c:catAx>
        <c:axId val="194691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70383"/>
        <c:crosses val="autoZero"/>
        <c:auto val="1"/>
        <c:lblAlgn val="ctr"/>
        <c:lblOffset val="100"/>
        <c:noMultiLvlLbl val="0"/>
      </c:catAx>
      <c:valAx>
        <c:axId val="1947038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69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effectLst/>
              </a:rPr>
              <a:t>Estructura morfològica dels noms de comerços que no identifiquen la casa</a:t>
            </a:r>
            <a:endParaRPr lang="ca-ES" sz="1800" b="1" i="0" u="none" strike="noStrike" kern="1200" baseline="0">
              <a:solidFill>
                <a:sysClr val="windowText" lastClr="000000">
                  <a:lumMod val="75000"/>
                  <a:lumOff val="25000"/>
                </a:sysClr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F29-463B-BC15-9A193E5AA56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F29-463B-BC15-9A193E5AA56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F29-463B-BC15-9A193E5AA56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F29-463B-BC15-9A193E5AA56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F29-463B-BC15-9A193E5AA56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F29-463B-BC15-9A193E5AA56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3F29-463B-BC15-9A193E5AA56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3F29-463B-BC15-9A193E5AA56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3F29-463B-BC15-9A193E5AA56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3F29-463B-BC15-9A193E5AA56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3F29-463B-BC15-9A193E5AA56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3F29-463B-BC15-9A193E5AA56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morfològica'!$A$64:$A$75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morfològica'!$B$64:$B$75</c:f>
              <c:numCache>
                <c:formatCode>General</c:formatCode>
                <c:ptCount val="12"/>
                <c:pt idx="0">
                  <c:v>68</c:v>
                </c:pt>
                <c:pt idx="1">
                  <c:v>8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5">
                  <c:v>14</c:v>
                </c:pt>
                <c:pt idx="6">
                  <c:v>8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3F29-463B-BC15-9A193E5AA567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baseline="0">
                <a:effectLst/>
              </a:rPr>
              <a:t>Tipologia semàntica (tots els noms)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>
        <c:manualLayout>
          <c:layoutTarget val="inner"/>
          <c:xMode val="edge"/>
          <c:yMode val="edge"/>
          <c:x val="0.30097156605424324"/>
          <c:y val="0.19162450815064647"/>
          <c:w val="0.64191732283464564"/>
          <c:h val="0.6611114799520211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semàntica'!$A$49:$A$66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semàntica'!$B$49:$B$66</c:f>
              <c:numCache>
                <c:formatCode>General</c:formatCode>
                <c:ptCount val="18"/>
                <c:pt idx="0">
                  <c:v>78</c:v>
                </c:pt>
                <c:pt idx="1">
                  <c:v>66</c:v>
                </c:pt>
                <c:pt idx="2">
                  <c:v>41</c:v>
                </c:pt>
                <c:pt idx="3">
                  <c:v>38</c:v>
                </c:pt>
                <c:pt idx="4">
                  <c:v>16</c:v>
                </c:pt>
                <c:pt idx="5">
                  <c:v>272</c:v>
                </c:pt>
                <c:pt idx="6">
                  <c:v>105</c:v>
                </c:pt>
                <c:pt idx="7">
                  <c:v>16</c:v>
                </c:pt>
                <c:pt idx="8">
                  <c:v>1</c:v>
                </c:pt>
                <c:pt idx="9">
                  <c:v>60</c:v>
                </c:pt>
                <c:pt idx="10">
                  <c:v>27</c:v>
                </c:pt>
                <c:pt idx="11">
                  <c:v>11</c:v>
                </c:pt>
                <c:pt idx="12">
                  <c:v>86</c:v>
                </c:pt>
                <c:pt idx="13">
                  <c:v>3</c:v>
                </c:pt>
                <c:pt idx="14">
                  <c:v>60</c:v>
                </c:pt>
                <c:pt idx="15">
                  <c:v>37</c:v>
                </c:pt>
                <c:pt idx="16">
                  <c:v>162</c:v>
                </c:pt>
                <c:pt idx="17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91-402E-9A98-1CAF87E1049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64398767"/>
        <c:axId val="564400847"/>
      </c:barChart>
      <c:catAx>
        <c:axId val="5643987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64400847"/>
        <c:crosses val="autoZero"/>
        <c:auto val="1"/>
        <c:lblAlgn val="ctr"/>
        <c:lblOffset val="100"/>
        <c:noMultiLvlLbl val="0"/>
      </c:catAx>
      <c:valAx>
        <c:axId val="564400847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643987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Tipologia semàntica (tots els noms)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FD3-4950-808A-ADC6104F5F7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FD3-4950-808A-ADC6104F5F7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FD3-4950-808A-ADC6104F5F7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FD3-4950-808A-ADC6104F5F7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FD3-4950-808A-ADC6104F5F7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1FD3-4950-808A-ADC6104F5F71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1FD3-4950-808A-ADC6104F5F71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1FD3-4950-808A-ADC6104F5F71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1FD3-4950-808A-ADC6104F5F71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1FD3-4950-808A-ADC6104F5F71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1FD3-4950-808A-ADC6104F5F71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1FD3-4950-808A-ADC6104F5F71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1211-417B-BE82-7294345D09A6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1211-417B-BE82-7294345D09A6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825F-4100-9C6B-6779A5EA1C01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825F-4100-9C6B-6779A5EA1C01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804A-40BC-A794-634F299ADE61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804A-40BC-A794-634F299ADE61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semàntica'!$A$49:$A$66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semàntica'!$B$49:$B$66</c:f>
              <c:numCache>
                <c:formatCode>General</c:formatCode>
                <c:ptCount val="18"/>
                <c:pt idx="0">
                  <c:v>78</c:v>
                </c:pt>
                <c:pt idx="1">
                  <c:v>66</c:v>
                </c:pt>
                <c:pt idx="2">
                  <c:v>41</c:v>
                </c:pt>
                <c:pt idx="3">
                  <c:v>38</c:v>
                </c:pt>
                <c:pt idx="4">
                  <c:v>16</c:v>
                </c:pt>
                <c:pt idx="5">
                  <c:v>272</c:v>
                </c:pt>
                <c:pt idx="6">
                  <c:v>105</c:v>
                </c:pt>
                <c:pt idx="7">
                  <c:v>16</c:v>
                </c:pt>
                <c:pt idx="8">
                  <c:v>1</c:v>
                </c:pt>
                <c:pt idx="9">
                  <c:v>60</c:v>
                </c:pt>
                <c:pt idx="10">
                  <c:v>27</c:v>
                </c:pt>
                <c:pt idx="11">
                  <c:v>11</c:v>
                </c:pt>
                <c:pt idx="12">
                  <c:v>86</c:v>
                </c:pt>
                <c:pt idx="13">
                  <c:v>3</c:v>
                </c:pt>
                <c:pt idx="14">
                  <c:v>60</c:v>
                </c:pt>
                <c:pt idx="15">
                  <c:v>37</c:v>
                </c:pt>
                <c:pt idx="16">
                  <c:v>162</c:v>
                </c:pt>
                <c:pt idx="17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1FD3-4950-808A-ADC6104F5F7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u="none" strike="noStrike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semàntica'!$A$4:$A$21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semàntica'!$B$4:$B$21</c:f>
              <c:numCache>
                <c:formatCode>General</c:formatCode>
                <c:ptCount val="18"/>
                <c:pt idx="0">
                  <c:v>48</c:v>
                </c:pt>
                <c:pt idx="1">
                  <c:v>58</c:v>
                </c:pt>
                <c:pt idx="2">
                  <c:v>16</c:v>
                </c:pt>
                <c:pt idx="3">
                  <c:v>32</c:v>
                </c:pt>
                <c:pt idx="4">
                  <c:v>8</c:v>
                </c:pt>
                <c:pt idx="5">
                  <c:v>198</c:v>
                </c:pt>
                <c:pt idx="6">
                  <c:v>55</c:v>
                </c:pt>
                <c:pt idx="7">
                  <c:v>16</c:v>
                </c:pt>
                <c:pt idx="8">
                  <c:v>1</c:v>
                </c:pt>
                <c:pt idx="9">
                  <c:v>53</c:v>
                </c:pt>
                <c:pt idx="10">
                  <c:v>14</c:v>
                </c:pt>
                <c:pt idx="11">
                  <c:v>7</c:v>
                </c:pt>
                <c:pt idx="12">
                  <c:v>65</c:v>
                </c:pt>
                <c:pt idx="13">
                  <c:v>3</c:v>
                </c:pt>
                <c:pt idx="14">
                  <c:v>49</c:v>
                </c:pt>
                <c:pt idx="15">
                  <c:v>28</c:v>
                </c:pt>
                <c:pt idx="16">
                  <c:v>36</c:v>
                </c:pt>
                <c:pt idx="17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6D-449B-9D9E-86543BE92B3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75977935"/>
        <c:axId val="175972943"/>
      </c:barChart>
      <c:catAx>
        <c:axId val="1759779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2943"/>
        <c:crosses val="autoZero"/>
        <c:auto val="1"/>
        <c:lblAlgn val="ctr"/>
        <c:lblOffset val="100"/>
        <c:noMultiLvlLbl val="0"/>
      </c:catAx>
      <c:valAx>
        <c:axId val="17597294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79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B0D-42A9-86D9-848B71C27DE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B0D-42A9-86D9-848B71C27DE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B0D-42A9-86D9-848B71C27DE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B0D-42A9-86D9-848B71C27DE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B0D-42A9-86D9-848B71C27DE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4B0D-42A9-86D9-848B71C27DE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4B0D-42A9-86D9-848B71C27DEF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4B0D-42A9-86D9-848B71C27DEF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4B0D-42A9-86D9-848B71C27DEF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4B0D-42A9-86D9-848B71C27DEF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4B0D-42A9-86D9-848B71C27DEF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4B0D-42A9-86D9-848B71C27DEF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4B0D-42A9-86D9-848B71C27DEF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4B0D-42A9-86D9-848B71C27DEF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52A5-45AD-976F-1A7E7079C741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52A5-45AD-976F-1A7E7079C741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EE63-4E20-8585-9A2A0CDCE943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EE63-4E20-8585-9A2A0CDCE943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semàntica'!$A$4:$A$21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semàntica'!$B$4:$B$21</c:f>
              <c:numCache>
                <c:formatCode>General</c:formatCode>
                <c:ptCount val="18"/>
                <c:pt idx="0">
                  <c:v>48</c:v>
                </c:pt>
                <c:pt idx="1">
                  <c:v>58</c:v>
                </c:pt>
                <c:pt idx="2">
                  <c:v>16</c:v>
                </c:pt>
                <c:pt idx="3">
                  <c:v>32</c:v>
                </c:pt>
                <c:pt idx="4">
                  <c:v>8</c:v>
                </c:pt>
                <c:pt idx="5">
                  <c:v>198</c:v>
                </c:pt>
                <c:pt idx="6">
                  <c:v>55</c:v>
                </c:pt>
                <c:pt idx="7">
                  <c:v>16</c:v>
                </c:pt>
                <c:pt idx="8">
                  <c:v>1</c:v>
                </c:pt>
                <c:pt idx="9">
                  <c:v>53</c:v>
                </c:pt>
                <c:pt idx="10">
                  <c:v>14</c:v>
                </c:pt>
                <c:pt idx="11">
                  <c:v>7</c:v>
                </c:pt>
                <c:pt idx="12">
                  <c:v>65</c:v>
                </c:pt>
                <c:pt idx="13">
                  <c:v>3</c:v>
                </c:pt>
                <c:pt idx="14">
                  <c:v>49</c:v>
                </c:pt>
                <c:pt idx="15">
                  <c:v>28</c:v>
                </c:pt>
                <c:pt idx="16">
                  <c:v>36</c:v>
                </c:pt>
                <c:pt idx="17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E8-423C-9EC7-67670A63D86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u="none" strike="noStrike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semàntica'!$A$26:$A$43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semàntica'!$B$26:$B$43</c:f>
              <c:numCache>
                <c:formatCode>General</c:formatCode>
                <c:ptCount val="18"/>
                <c:pt idx="0">
                  <c:v>23</c:v>
                </c:pt>
                <c:pt idx="1">
                  <c:v>18</c:v>
                </c:pt>
                <c:pt idx="2">
                  <c:v>9</c:v>
                </c:pt>
                <c:pt idx="3">
                  <c:v>19</c:v>
                </c:pt>
                <c:pt idx="4">
                  <c:v>4</c:v>
                </c:pt>
                <c:pt idx="5">
                  <c:v>115</c:v>
                </c:pt>
                <c:pt idx="6">
                  <c:v>13</c:v>
                </c:pt>
                <c:pt idx="7">
                  <c:v>7</c:v>
                </c:pt>
                <c:pt idx="8">
                  <c:v>0</c:v>
                </c:pt>
                <c:pt idx="9">
                  <c:v>27</c:v>
                </c:pt>
                <c:pt idx="10">
                  <c:v>8</c:v>
                </c:pt>
                <c:pt idx="11">
                  <c:v>5</c:v>
                </c:pt>
                <c:pt idx="12">
                  <c:v>41</c:v>
                </c:pt>
                <c:pt idx="13">
                  <c:v>3</c:v>
                </c:pt>
                <c:pt idx="14">
                  <c:v>18</c:v>
                </c:pt>
                <c:pt idx="15">
                  <c:v>11</c:v>
                </c:pt>
                <c:pt idx="16">
                  <c:v>12</c:v>
                </c:pt>
                <c:pt idx="1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8E-49CA-9646-93971C588CE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81773391"/>
        <c:axId val="181781711"/>
      </c:barChart>
      <c:catAx>
        <c:axId val="1817733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1781711"/>
        <c:crosses val="autoZero"/>
        <c:auto val="1"/>
        <c:lblAlgn val="ctr"/>
        <c:lblOffset val="100"/>
        <c:noMultiLvlLbl val="0"/>
      </c:catAx>
      <c:valAx>
        <c:axId val="181781711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1773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9C0-4D7E-A0F6-3A32F5AB4E7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9C0-4D7E-A0F6-3A32F5AB4E7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9C0-4D7E-A0F6-3A32F5AB4E7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9C0-4D7E-A0F6-3A32F5AB4E7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9C0-4D7E-A0F6-3A32F5AB4E7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79C0-4D7E-A0F6-3A32F5AB4E7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79C0-4D7E-A0F6-3A32F5AB4E7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79C0-4D7E-A0F6-3A32F5AB4E7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79C0-4D7E-A0F6-3A32F5AB4E76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79C0-4D7E-A0F6-3A32F5AB4E76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79C0-4D7E-A0F6-3A32F5AB4E76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79C0-4D7E-A0F6-3A32F5AB4E76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79C0-4D7E-A0F6-3A32F5AB4E76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79C0-4D7E-A0F6-3A32F5AB4E76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396D-460D-85DF-5CE03C2B67BE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396D-460D-85DF-5CE03C2B67BE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7632-4E03-B8C0-125BF2B11F3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7632-4E03-B8C0-125BF2B11F3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semàntica'!$A$26:$A$43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semàntica'!$B$26:$B$43</c:f>
              <c:numCache>
                <c:formatCode>General</c:formatCode>
                <c:ptCount val="18"/>
                <c:pt idx="0">
                  <c:v>23</c:v>
                </c:pt>
                <c:pt idx="1">
                  <c:v>18</c:v>
                </c:pt>
                <c:pt idx="2">
                  <c:v>9</c:v>
                </c:pt>
                <c:pt idx="3">
                  <c:v>19</c:v>
                </c:pt>
                <c:pt idx="4">
                  <c:v>4</c:v>
                </c:pt>
                <c:pt idx="5">
                  <c:v>115</c:v>
                </c:pt>
                <c:pt idx="6">
                  <c:v>13</c:v>
                </c:pt>
                <c:pt idx="7">
                  <c:v>7</c:v>
                </c:pt>
                <c:pt idx="8">
                  <c:v>0</c:v>
                </c:pt>
                <c:pt idx="9">
                  <c:v>27</c:v>
                </c:pt>
                <c:pt idx="10">
                  <c:v>8</c:v>
                </c:pt>
                <c:pt idx="11">
                  <c:v>5</c:v>
                </c:pt>
                <c:pt idx="12">
                  <c:v>41</c:v>
                </c:pt>
                <c:pt idx="13">
                  <c:v>3</c:v>
                </c:pt>
                <c:pt idx="14">
                  <c:v>18</c:v>
                </c:pt>
                <c:pt idx="15">
                  <c:v>11</c:v>
                </c:pt>
                <c:pt idx="16">
                  <c:v>12</c:v>
                </c:pt>
                <c:pt idx="1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BB-4EF0-97B9-2DB6816CD07D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effectLst/>
              </a:rPr>
              <a:t>Estructura morfològica dels noms de comerços que no identifiquen la casa</a:t>
            </a:r>
            <a:endParaRPr lang="ca-ES" sz="1800" b="1" i="0" u="none" strike="noStrike" kern="1200" baseline="0">
              <a:solidFill>
                <a:sysClr val="windowText" lastClr="000000">
                  <a:lumMod val="75000"/>
                  <a:lumOff val="25000"/>
                </a:sysClr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semàntica'!$A$72:$A$89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semàntica'!$B$72:$B$89</c:f>
              <c:numCache>
                <c:formatCode>General</c:formatCode>
                <c:ptCount val="18"/>
                <c:pt idx="0">
                  <c:v>29</c:v>
                </c:pt>
                <c:pt idx="1">
                  <c:v>8</c:v>
                </c:pt>
                <c:pt idx="2">
                  <c:v>25</c:v>
                </c:pt>
                <c:pt idx="3">
                  <c:v>3</c:v>
                </c:pt>
                <c:pt idx="4">
                  <c:v>8</c:v>
                </c:pt>
                <c:pt idx="5">
                  <c:v>28</c:v>
                </c:pt>
                <c:pt idx="6">
                  <c:v>48</c:v>
                </c:pt>
                <c:pt idx="7">
                  <c:v>0</c:v>
                </c:pt>
                <c:pt idx="8">
                  <c:v>0</c:v>
                </c:pt>
                <c:pt idx="9">
                  <c:v>3</c:v>
                </c:pt>
                <c:pt idx="10">
                  <c:v>10</c:v>
                </c:pt>
                <c:pt idx="11">
                  <c:v>4</c:v>
                </c:pt>
                <c:pt idx="12">
                  <c:v>14</c:v>
                </c:pt>
                <c:pt idx="13">
                  <c:v>0</c:v>
                </c:pt>
                <c:pt idx="14">
                  <c:v>9</c:v>
                </c:pt>
                <c:pt idx="15">
                  <c:v>9</c:v>
                </c:pt>
                <c:pt idx="16">
                  <c:v>126</c:v>
                </c:pt>
                <c:pt idx="1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E4-4360-8767-3A767AA65F8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75977935"/>
        <c:axId val="175972943"/>
      </c:barChart>
      <c:catAx>
        <c:axId val="1759779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2943"/>
        <c:crosses val="autoZero"/>
        <c:auto val="1"/>
        <c:lblAlgn val="ctr"/>
        <c:lblOffset val="100"/>
        <c:noMultiLvlLbl val="0"/>
      </c:catAx>
      <c:valAx>
        <c:axId val="17597294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79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effectLst/>
              </a:rPr>
              <a:t>Estructura morfològica dels noms de comerços que no identifiquen casa</a:t>
            </a:r>
            <a:endParaRPr lang="ca-ES" sz="1800" b="1" i="0" u="none" strike="noStrike" kern="1200" baseline="0">
              <a:solidFill>
                <a:sysClr val="windowText" lastClr="000000">
                  <a:lumMod val="75000"/>
                  <a:lumOff val="25000"/>
                </a:sysClr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D15-4743-A758-019E78C51A3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D15-4743-A758-019E78C51A3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D15-4743-A758-019E78C51A3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D15-4743-A758-019E78C51A3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D15-4743-A758-019E78C51A3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1D15-4743-A758-019E78C51A3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1D15-4743-A758-019E78C51A35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1D15-4743-A758-019E78C51A35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1D15-4743-A758-019E78C51A35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1D15-4743-A758-019E78C51A35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1D15-4743-A758-019E78C51A35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1D15-4743-A758-019E78C51A35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1D15-4743-A758-019E78C51A35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1D15-4743-A758-019E78C51A35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1D15-4743-A758-019E78C51A35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1D15-4743-A758-019E78C51A35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2112-4F57-AE9D-C0FADA820929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2112-4F57-AE9D-C0FADA820929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semàntica'!$A$72:$A$89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semàntica'!$B$72:$B$89</c:f>
              <c:numCache>
                <c:formatCode>General</c:formatCode>
                <c:ptCount val="18"/>
                <c:pt idx="0">
                  <c:v>29</c:v>
                </c:pt>
                <c:pt idx="1">
                  <c:v>8</c:v>
                </c:pt>
                <c:pt idx="2">
                  <c:v>25</c:v>
                </c:pt>
                <c:pt idx="3">
                  <c:v>3</c:v>
                </c:pt>
                <c:pt idx="4">
                  <c:v>8</c:v>
                </c:pt>
                <c:pt idx="5">
                  <c:v>28</c:v>
                </c:pt>
                <c:pt idx="6">
                  <c:v>48</c:v>
                </c:pt>
                <c:pt idx="7">
                  <c:v>0</c:v>
                </c:pt>
                <c:pt idx="8">
                  <c:v>0</c:v>
                </c:pt>
                <c:pt idx="9">
                  <c:v>3</c:v>
                </c:pt>
                <c:pt idx="10">
                  <c:v>10</c:v>
                </c:pt>
                <c:pt idx="11">
                  <c:v>4</c:v>
                </c:pt>
                <c:pt idx="12">
                  <c:v>14</c:v>
                </c:pt>
                <c:pt idx="13">
                  <c:v>0</c:v>
                </c:pt>
                <c:pt idx="14">
                  <c:v>9</c:v>
                </c:pt>
                <c:pt idx="15">
                  <c:v>9</c:v>
                </c:pt>
                <c:pt idx="16">
                  <c:v>126</c:v>
                </c:pt>
                <c:pt idx="1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15-4743-A758-019E78C51A35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6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0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7.xml"/><Relationship Id="rId3" Type="http://schemas.openxmlformats.org/officeDocument/2006/relationships/chart" Target="../charts/chart22.xml"/><Relationship Id="rId7" Type="http://schemas.openxmlformats.org/officeDocument/2006/relationships/chart" Target="../charts/chart26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</xdr:colOff>
      <xdr:row>38</xdr:row>
      <xdr:rowOff>171450</xdr:rowOff>
    </xdr:from>
    <xdr:to>
      <xdr:col>9</xdr:col>
      <xdr:colOff>624840</xdr:colOff>
      <xdr:row>53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97B4641-ACA8-4A12-82BF-3F43DD0B59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291465</xdr:colOff>
      <xdr:row>2</xdr:row>
      <xdr:rowOff>188595</xdr:rowOff>
    </xdr:from>
    <xdr:to>
      <xdr:col>9</xdr:col>
      <xdr:colOff>605790</xdr:colOff>
      <xdr:row>17</xdr:row>
      <xdr:rowOff>188595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02927CE-E119-4F42-8414-40B3613C7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670560</xdr:colOff>
      <xdr:row>38</xdr:row>
      <xdr:rowOff>179070</xdr:rowOff>
    </xdr:from>
    <xdr:to>
      <xdr:col>15</xdr:col>
      <xdr:colOff>22860</xdr:colOff>
      <xdr:row>53</xdr:row>
      <xdr:rowOff>179070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5271A9D-22B3-4AB3-B67E-4CAC1EE138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697230</xdr:colOff>
      <xdr:row>2</xdr:row>
      <xdr:rowOff>161925</xdr:rowOff>
    </xdr:from>
    <xdr:to>
      <xdr:col>15</xdr:col>
      <xdr:colOff>7620</xdr:colOff>
      <xdr:row>17</xdr:row>
      <xdr:rowOff>161925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5E3119EF-EF40-4935-ACCA-08D529896A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0</xdr:colOff>
      <xdr:row>21</xdr:row>
      <xdr:rowOff>0</xdr:rowOff>
    </xdr:from>
    <xdr:to>
      <xdr:col>9</xdr:col>
      <xdr:colOff>609600</xdr:colOff>
      <xdr:row>36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59A7240D-1559-46C5-A331-3B626AF121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21</xdr:row>
      <xdr:rowOff>0</xdr:rowOff>
    </xdr:from>
    <xdr:to>
      <xdr:col>15</xdr:col>
      <xdr:colOff>15240</xdr:colOff>
      <xdr:row>36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C10CF199-921D-4543-91D8-50011B95F0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0</xdr:colOff>
      <xdr:row>57</xdr:row>
      <xdr:rowOff>0</xdr:rowOff>
    </xdr:from>
    <xdr:to>
      <xdr:col>9</xdr:col>
      <xdr:colOff>609600</xdr:colOff>
      <xdr:row>72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8554670-0C99-43B2-8092-834148962D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57</xdr:row>
      <xdr:rowOff>0</xdr:rowOff>
    </xdr:from>
    <xdr:to>
      <xdr:col>15</xdr:col>
      <xdr:colOff>15240</xdr:colOff>
      <xdr:row>72</xdr:row>
      <xdr:rowOff>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C0E7434A-1CC0-41D0-B481-8390DA5901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121920</xdr:colOff>
      <xdr:row>12</xdr:row>
      <xdr:rowOff>167640</xdr:rowOff>
    </xdr:from>
    <xdr:to>
      <xdr:col>10</xdr:col>
      <xdr:colOff>0</xdr:colOff>
      <xdr:row>22</xdr:row>
      <xdr:rowOff>30480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7FD87DB-FB00-4F73-993A-03E7914710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121920</xdr:colOff>
      <xdr:row>0</xdr:row>
      <xdr:rowOff>167640</xdr:rowOff>
    </xdr:from>
    <xdr:to>
      <xdr:col>10</xdr:col>
      <xdr:colOff>15240</xdr:colOff>
      <xdr:row>11</xdr:row>
      <xdr:rowOff>129540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B8EBCB0-D78A-4059-A56B-706FA922DD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99060</xdr:colOff>
      <xdr:row>23</xdr:row>
      <xdr:rowOff>3810</xdr:rowOff>
    </xdr:from>
    <xdr:to>
      <xdr:col>10</xdr:col>
      <xdr:colOff>7620</xdr:colOff>
      <xdr:row>34</xdr:row>
      <xdr:rowOff>167640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7808D2F-FF01-4849-87E3-BAE10D0954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83820</xdr:colOff>
      <xdr:row>36</xdr:row>
      <xdr:rowOff>68580</xdr:rowOff>
    </xdr:from>
    <xdr:to>
      <xdr:col>9</xdr:col>
      <xdr:colOff>762000</xdr:colOff>
      <xdr:row>49</xdr:row>
      <xdr:rowOff>133350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CCFB8997-BF65-4552-9B49-3E16D46430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91440</xdr:colOff>
      <xdr:row>50</xdr:row>
      <xdr:rowOff>41910</xdr:rowOff>
    </xdr:from>
    <xdr:to>
      <xdr:col>9</xdr:col>
      <xdr:colOff>784860</xdr:colOff>
      <xdr:row>61</xdr:row>
      <xdr:rowOff>7620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7A614A9-2F3A-4DAC-BA05-12A4B2A017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60960</xdr:colOff>
      <xdr:row>61</xdr:row>
      <xdr:rowOff>163830</xdr:rowOff>
    </xdr:from>
    <xdr:to>
      <xdr:col>9</xdr:col>
      <xdr:colOff>784860</xdr:colOff>
      <xdr:row>71</xdr:row>
      <xdr:rowOff>121920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C671753D-9296-4F59-AD1E-E573E56F83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38101</xdr:colOff>
      <xdr:row>13</xdr:row>
      <xdr:rowOff>0</xdr:rowOff>
    </xdr:from>
    <xdr:to>
      <xdr:col>9</xdr:col>
      <xdr:colOff>1</xdr:colOff>
      <xdr:row>22</xdr:row>
      <xdr:rowOff>180975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44CEF2A-0F32-4D10-A929-D1F3A884C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116205</xdr:colOff>
      <xdr:row>12</xdr:row>
      <xdr:rowOff>175260</xdr:rowOff>
    </xdr:from>
    <xdr:to>
      <xdr:col>15</xdr:col>
      <xdr:colOff>38100</xdr:colOff>
      <xdr:row>23</xdr:row>
      <xdr:rowOff>11430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5A3495F-EC3A-4033-83E1-4ED7E5BB5F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</xdr:colOff>
      <xdr:row>23</xdr:row>
      <xdr:rowOff>175260</xdr:rowOff>
    </xdr:from>
    <xdr:to>
      <xdr:col>7</xdr:col>
      <xdr:colOff>411480</xdr:colOff>
      <xdr:row>38</xdr:row>
      <xdr:rowOff>175260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C3400FC-3768-453C-8A64-DC0367175B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47626</xdr:colOff>
      <xdr:row>2</xdr:row>
      <xdr:rowOff>0</xdr:rowOff>
    </xdr:from>
    <xdr:to>
      <xdr:col>9</xdr:col>
      <xdr:colOff>30480</xdr:colOff>
      <xdr:row>11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9D7284E-356D-47CB-A6B4-0E2263F313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137160</xdr:colOff>
      <xdr:row>1</xdr:row>
      <xdr:rowOff>167640</xdr:rowOff>
    </xdr:from>
    <xdr:to>
      <xdr:col>13</xdr:col>
      <xdr:colOff>213359</xdr:colOff>
      <xdr:row>11</xdr:row>
      <xdr:rowOff>15240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7845451-ACF5-4795-A98E-3217D739DF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</xdr:colOff>
      <xdr:row>40</xdr:row>
      <xdr:rowOff>228600</xdr:rowOff>
    </xdr:from>
    <xdr:to>
      <xdr:col>9</xdr:col>
      <xdr:colOff>683895</xdr:colOff>
      <xdr:row>58</xdr:row>
      <xdr:rowOff>5715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D2B724F-360C-421A-9055-5A95B03EAA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760095</xdr:colOff>
      <xdr:row>41</xdr:row>
      <xdr:rowOff>13335</xdr:rowOff>
    </xdr:from>
    <xdr:to>
      <xdr:col>16</xdr:col>
      <xdr:colOff>36195</xdr:colOff>
      <xdr:row>57</xdr:row>
      <xdr:rowOff>188595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E7A906D-1858-4948-AB6C-32909F8CD0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41910</xdr:colOff>
      <xdr:row>1</xdr:row>
      <xdr:rowOff>224790</xdr:rowOff>
    </xdr:from>
    <xdr:to>
      <xdr:col>9</xdr:col>
      <xdr:colOff>655320</xdr:colOff>
      <xdr:row>18</xdr:row>
      <xdr:rowOff>175260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08D3CE9-D9C7-4FA7-8C59-CF10DD3FAA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781050</xdr:colOff>
      <xdr:row>1</xdr:row>
      <xdr:rowOff>186690</xdr:rowOff>
    </xdr:from>
    <xdr:to>
      <xdr:col>16</xdr:col>
      <xdr:colOff>7620</xdr:colOff>
      <xdr:row>19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178C6E1-FD24-4030-A99D-32BF3A3D1E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64770</xdr:colOff>
      <xdr:row>20</xdr:row>
      <xdr:rowOff>224790</xdr:rowOff>
    </xdr:from>
    <xdr:to>
      <xdr:col>9</xdr:col>
      <xdr:colOff>655320</xdr:colOff>
      <xdr:row>38</xdr:row>
      <xdr:rowOff>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3099161-CA36-427A-B1EC-9D3B494BFF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788670</xdr:colOff>
      <xdr:row>21</xdr:row>
      <xdr:rowOff>3810</xdr:rowOff>
    </xdr:from>
    <xdr:to>
      <xdr:col>15</xdr:col>
      <xdr:colOff>784860</xdr:colOff>
      <xdr:row>37</xdr:row>
      <xdr:rowOff>167640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437AC0CD-250E-4CF2-BA58-EDFF1901F3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123824</xdr:colOff>
      <xdr:row>62</xdr:row>
      <xdr:rowOff>0</xdr:rowOff>
    </xdr:from>
    <xdr:to>
      <xdr:col>10</xdr:col>
      <xdr:colOff>9525</xdr:colOff>
      <xdr:row>78</xdr:row>
      <xdr:rowOff>188595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5D2E4D1-2131-4CFE-B617-5D57142C66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161925</xdr:colOff>
      <xdr:row>61</xdr:row>
      <xdr:rowOff>228600</xdr:rowOff>
    </xdr:from>
    <xdr:to>
      <xdr:col>16</xdr:col>
      <xdr:colOff>169545</xdr:colOff>
      <xdr:row>79</xdr:row>
      <xdr:rowOff>41910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63DB6DFE-FC15-4D30-BDC8-6107709493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62865</xdr:colOff>
      <xdr:row>46</xdr:row>
      <xdr:rowOff>188595</xdr:rowOff>
    </xdr:from>
    <xdr:to>
      <xdr:col>8</xdr:col>
      <xdr:colOff>748665</xdr:colOff>
      <xdr:row>66</xdr:row>
      <xdr:rowOff>118110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92F6D2B-DB90-4B47-B203-E183C07DE6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70485</xdr:colOff>
      <xdr:row>46</xdr:row>
      <xdr:rowOff>188595</xdr:rowOff>
    </xdr:from>
    <xdr:to>
      <xdr:col>14</xdr:col>
      <xdr:colOff>649605</xdr:colOff>
      <xdr:row>66</xdr:row>
      <xdr:rowOff>118110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8AFE54B-2A32-4868-B0D2-C83E0909D5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72390</xdr:colOff>
      <xdr:row>1</xdr:row>
      <xdr:rowOff>224790</xdr:rowOff>
    </xdr:from>
    <xdr:to>
      <xdr:col>8</xdr:col>
      <xdr:colOff>762000</xdr:colOff>
      <xdr:row>22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D7128CC-8EF0-4DA6-BEDD-BCD30DA230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87630</xdr:colOff>
      <xdr:row>2</xdr:row>
      <xdr:rowOff>3810</xdr:rowOff>
    </xdr:from>
    <xdr:to>
      <xdr:col>14</xdr:col>
      <xdr:colOff>697230</xdr:colOff>
      <xdr:row>22</xdr:row>
      <xdr:rowOff>45720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B595F22-4725-484F-AA9B-4C75318ECA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80010</xdr:colOff>
      <xdr:row>24</xdr:row>
      <xdr:rowOff>11430</xdr:rowOff>
    </xdr:from>
    <xdr:to>
      <xdr:col>9</xdr:col>
      <xdr:colOff>0</xdr:colOff>
      <xdr:row>43</xdr:row>
      <xdr:rowOff>114300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2853ABAB-F8DD-435E-ADC3-DB273751DA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87630</xdr:colOff>
      <xdr:row>23</xdr:row>
      <xdr:rowOff>194310</xdr:rowOff>
    </xdr:from>
    <xdr:to>
      <xdr:col>14</xdr:col>
      <xdr:colOff>697230</xdr:colOff>
      <xdr:row>43</xdr:row>
      <xdr:rowOff>121920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69D88B7-62B4-474E-A851-C13C4B37F0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66675</xdr:colOff>
      <xdr:row>69</xdr:row>
      <xdr:rowOff>228600</xdr:rowOff>
    </xdr:from>
    <xdr:to>
      <xdr:col>8</xdr:col>
      <xdr:colOff>756285</xdr:colOff>
      <xdr:row>89</xdr:row>
      <xdr:rowOff>184785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F4410070-14F9-4800-AA77-74D30944EF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104775</xdr:colOff>
      <xdr:row>70</xdr:row>
      <xdr:rowOff>0</xdr:rowOff>
    </xdr:from>
    <xdr:to>
      <xdr:col>14</xdr:col>
      <xdr:colOff>714375</xdr:colOff>
      <xdr:row>89</xdr:row>
      <xdr:rowOff>184785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843E02B-1358-42E7-B832-E0E0DB677C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quel Boix Planes" refreshedDate="45805.554223148145" createdVersion="6" refreshedVersion="6" minRefreshableVersion="3" recordCount="624" xr:uid="{00000000-000A-0000-FFFF-FFFF03000000}">
  <cacheSource type="worksheet">
    <worksheetSource name="NomsCasesSenseRepetits"/>
  </cacheSource>
  <cacheFields count="16">
    <cacheField name="#" numFmtId="0">
      <sharedItems containsSemiMixedTypes="0" containsString="0" containsNumber="1" containsInteger="1" minValue="1" maxValue="624"/>
    </cacheField>
    <cacheField name="Nom Casa" numFmtId="0">
      <sharedItems count="629">
        <s v="Antiga Caixa de Pensions i Biblioteca"/>
        <s v="Biblioteca Municipal Carles Morató"/>
        <s v="Ca l'Abres"/>
        <s v="Ca l’Abuela"/>
        <s v="Ca l’Adelina (perruqueria)"/>
        <s v="Ca l’Adrià"/>
        <s v="Ca l’Adroguer Nou"/>
        <s v="Ca l’Agorreta"/>
        <s v="Ca l’Aguilar"/>
        <s v="Ca l’Agustí Serres"/>
        <s v="Ca l’Alaieto"/>
        <s v="Ca l’Albareda"/>
        <s v="Ca l’Albets"/>
        <s v="Ca l’Aleix Vilalta"/>
        <s v="Ca l’Algué"/>
        <s v="Ca l’Àngel d’Ogern"/>
        <s v="Ca l’Angelet"/>
        <s v="Ca l’Angeleta"/>
        <s v="Ca l’Anselmo del Molí dels Cups"/>
        <s v="Ca l’Apotecari"/>
        <s v="Ca l’Aranguer"/>
        <s v="Ca l’Argentó"/>
        <s v="Ca l’Argerich"/>
        <s v="Ca l’August Font"/>
        <s v="Ca l’Ayeto"/>
        <s v="Ca l’Emília"/>
        <s v="Ca l’Enric"/>
        <s v="Ca l’Escolà"/>
        <s v="Ca l’Escultor"/>
        <s v="Ca l’Espardenyot"/>
        <s v="Ca l’Esquellaire"/>
        <s v="Ca l’Esqueller"/>
        <s v="Ca l’Esquenamoll"/>
        <s v="Ca l’Ester"/>
        <s v="Ca l’Isanta"/>
        <s v="Ca l’Octàvia"/>
        <s v="Ca l’Oller"/>
        <s v="Ca l’Om"/>
        <s v="Ca l’Onofre"/>
        <s v="Ca l’Ovelleta"/>
        <s v="Ca la Cabota"/>
        <s v="Ca la Cañón"/>
        <s v="Ca la Caputxina"/>
        <s v="Ca la Carme"/>
        <s v="Ca la Carme del carrer Llobera"/>
        <s v="Ca la Carme Gras"/>
        <s v="Ca la Carmeta Bergadà"/>
        <s v="Ca la Carmeta Oriola"/>
        <s v="Ca la Comadrona"/>
        <s v="Ca la Concepció Vendrell Cases"/>
        <s v="Ca la Conxita Moro"/>
        <s v="Ca la Conxita Sarri"/>
        <s v="Ca la Cotillaira"/>
        <s v="Ca la Espaltera"/>
        <s v="Ca la Ferrereta"/>
        <s v="Ca la Filomena de la Foradada"/>
        <s v="Ca la Francisqueta"/>
        <s v="Ca la Gabriela"/>
        <s v="Ca la Guillerma"/>
        <s v="Ca la Immaculada Vilalta"/>
        <s v="Ca la Julieta Baixas"/>
        <s v="Ca la Llucianeta"/>
        <s v="Ca la Lluïsa"/>
        <s v="Ca la Margarita Estasia"/>
        <s v="Ca la Maria Claustre Bastida"/>
        <s v="Ca la Maria Planetes"/>
        <s v="Ca la Marieta"/>
        <s v="Ca la Mascona (fonda)"/>
        <s v="Ca la Mercè"/>
        <s v="Ca la Mercè de la Farmàcia"/>
        <s v="Ca la Mestra Coixa"/>
        <s v="Ca la Mília del carrer del Bou"/>
        <s v="Ca la Pallaresa"/>
        <s v="Ca la Parera"/>
        <s v="Ca la Passarella"/>
        <s v="Ca la Pastora"/>
        <s v="Ca la Pepa Maca"/>
        <s v="Ca la Pepeta Balasch"/>
        <s v="Ca la Pepeta del Ton Bous"/>
        <s v="Ca la Perica"/>
        <s v="Ca la Piconsa (queviures)"/>
        <s v="Ca la Pilar Rafart"/>
        <s v="Ca la Rectoria"/>
        <s v="Ca la Regués (perruqueria)"/>
        <s v="Ca la Roser Esquius"/>
        <s v="Ca la Roseta Potonsa"/>
        <s v="Ca la Rosita"/>
        <s v="Ca la Sabata"/>
        <s v="Ca la Serra de la Llena"/>
        <s v="Ca la Teresa Bajona"/>
        <s v="Ca la Teresa Bonany"/>
        <s v="Ca la Tereseta Bonany"/>
        <s v="Ca la Titinyona"/>
        <s v="Ca la Vilaneta"/>
        <s v="Ca la Xata"/>
        <s v="Ca la Xinxarrella"/>
        <s v="Ca l'Antoni Dòria"/>
        <s v="Ca les Borrelles"/>
        <s v="Ca les Caterines"/>
        <s v="Ca les Gaites"/>
        <s v="Ca les Maneles (basar)"/>
        <s v="Ca les Manyanes (betesifils)"/>
        <s v="Ca les Monges Vetlladores"/>
        <s v="Ca les Pauletes"/>
        <s v="Ca les Peyes"/>
        <s v="Ca les Selves"/>
        <s v="Ca les Torregasses"/>
        <s v="Caixa Catalunya"/>
        <s v="Cal Alsina Tugues"/>
        <s v="Cal Baena"/>
        <s v="Cal Baiget"/>
        <s v="Cal Bajona"/>
        <s v="Cal Balasch"/>
        <s v="Cal Baldan"/>
        <s v="Cal Baldomero"/>
        <s v="Cal Balès"/>
        <s v="Cal Barber Costa"/>
        <s v="Cal Barber Roig"/>
        <s v="Cal Barcons"/>
        <s v="Cal Barniol"/>
        <s v="Cal Baró"/>
        <s v="Cal Baró de Canalda"/>
        <s v="Cal Baró de Sant Climenç"/>
        <s v="Cal Baster Ventura"/>
        <s v="Cal Bastida"/>
        <s v="Cal Bernat"/>
        <s v="Cal Billot"/>
        <s v="Cal Boca Xic"/>
        <s v="Cal Bodegó"/>
        <s v="Cal Boix"/>
        <s v="Cal Bolet"/>
        <s v="Cal Bombo"/>
        <s v="Cal Bon Josep"/>
        <s v="Cal Bonany"/>
        <s v="Cal Borés"/>
        <s v="Cal Borrells"/>
        <s v="Cal Botiguer Nou"/>
        <s v="Cal Bromes"/>
        <s v="Cal Brustos"/>
        <s v="Cal Bufau"/>
        <s v="Cal Bufi"/>
        <s v="Cal Cabanes"/>
        <s v="Cal Cabanot"/>
        <s v="Cal Cabot"/>
        <s v="Cal Cabrineti"/>
        <s v="Cal Calderer"/>
        <s v="Cal Calderer Riu"/>
        <s v="Cal Call"/>
        <s v="Cal Camàlic"/>
        <s v="Cal Camaret"/>
        <s v="Cal Campaner"/>
        <s v="Cal Camps"/>
        <s v="Cal Canal"/>
        <s v="Cal Candi"/>
        <s v="Cal Candi del bar Yuma"/>
        <s v="Cal Canelles"/>
        <s v="Cal Carceller"/>
        <s v="Cal Cargolat"/>
        <s v="Cal Carló"/>
        <s v="Cal Carnisser Nou"/>
        <s v="Cal Carreres"/>
        <s v="Cal Carreter"/>
        <s v="Cal Carter"/>
        <s v="Cal Casacremada"/>
        <s v="Cal Casagolda"/>
        <s v="Cal Casalets"/>
        <s v="Cal Cases"/>
        <s v="Cal Cases del Racó"/>
        <s v="Cal Casteller de Llobera"/>
        <s v="Cal Cirera"/>
        <s v="Cal Cirera Petit"/>
        <s v="Cal Cisquella"/>
        <s v="Cal Cisteller"/>
        <s v="Cal Clarà"/>
        <s v="Cal Clavetaire"/>
        <s v="Cal Codina"/>
        <s v="Cal Coletes Xic"/>
        <s v="Cal Colilles"/>
        <s v="Cal Concel"/>
        <s v="Cal Cortaire"/>
        <s v="Cal Cortal"/>
        <s v="Cal Cots"/>
        <s v="Cal Cots de Marrossella"/>
        <s v="Cal Courer"/>
        <s v="Cal Coureru"/>
        <s v="Cal Creus"/>
        <s v="Cal Creus Pintor"/>
        <s v="Cal Cuadrench"/>
        <s v="Cal Currià"/>
        <s v="Cal Dach"/>
        <s v="Cal Dach (impremta i llibreria)"/>
        <s v="Cal Davesas"/>
        <s v="Cal Doctor Llorens"/>
        <s v="Cal Drapaire"/>
        <s v="Cal Fabra"/>
        <s v="Cal Falou"/>
        <s v="Cal Falp"/>
        <s v="Cal Farines"/>
        <s v="Cal Farràs"/>
        <s v="Cal Felip"/>
        <s v="Cal Fermí Garriga"/>
        <s v="Cal Fernado del Pla"/>
        <s v="Cal Ferrador"/>
        <s v="Cal Ferran Ortiz"/>
        <s v="Cal Ferrer"/>
        <s v="Cal Ferrer de l’Alzina"/>
        <s v="Cal Ferrer del Pont"/>
        <s v="Cal Ferrer Pons"/>
        <s v="Cal Feu"/>
        <s v="Cal Fideuer"/>
        <s v="Cal Fígols"/>
        <s v="Cal Figueres"/>
        <s v="Cal Figueretes"/>
        <s v="Cal Fitó"/>
        <s v="Cal Florenci Mosella"/>
        <s v="Cal Florenci Pons"/>
        <s v="Cal Florencio"/>
        <s v="Cal Flores"/>
        <s v="Cal Flotats"/>
        <s v="Cal Folch de Llobera"/>
        <s v="Cal Folch de Lloberola"/>
        <s v="Cal Folia"/>
        <s v="Cal Font"/>
        <s v="Cal Fontcalquer"/>
        <s v="Cal Frare Vicenç"/>
        <s v="Cal Fuleu"/>
        <s v="Cal Fuster Àngel"/>
        <s v="Cal Fuster de la Serra"/>
        <s v="Cal Fuster Jaio"/>
        <s v="Cal Fuster Queralt"/>
        <s v="Cal Galtanegra"/>
        <s v="Cal Gamisans"/>
        <s v="Cal Gangolells"/>
        <s v="Cal Ganiveter"/>
        <s v="Cal Ganiveter Casafont"/>
        <s v="Cal Ganiveter Cases"/>
        <s v="Cal Garric"/>
        <s v="Cal Gelbert"/>
        <s v="Cal Geperut de la Guàrdia"/>
        <s v="Cal Gil"/>
        <s v="Cal Gilibertó"/>
        <s v="Cal Gilibets"/>
        <s v="Cal Ginestà"/>
        <s v="Cal Gitano Negre"/>
        <s v="Cal Gras"/>
        <s v="Cal Grasset"/>
        <s v="Cal Grau"/>
        <s v="Cal Grifell"/>
        <s v="Cal Gualdo"/>
        <s v="Cal Guaus"/>
        <s v="Cal Guilanyà de Busa"/>
        <s v="Cal Guinot"/>
        <s v="Cal Guitart"/>
        <s v="Cal Guzmán"/>
        <s v="Cal Jaio"/>
        <s v="Cal Jalmar"/>
        <s v="Cal Jardiner de Sant Just"/>
        <s v="Cal Jaume Xic"/>
        <s v="Cal Jaumet del Forn"/>
        <s v="Cal Joan Bonany"/>
        <s v="Cal Joan Caball"/>
        <s v="Cal Joan del Portal"/>
        <s v="Cal Joan del Villaró"/>
        <s v="Cal Joan Miralles"/>
        <s v="Cal Joanet Algué"/>
        <s v="Cal Jolonch"/>
        <s v="Cal Josep de les Vilasses"/>
        <s v="Cal Josepet"/>
        <s v="Cal Jou"/>
        <s v="Cal Lejiaire"/>
        <s v="Cal Llàtzer"/>
        <s v="Cal Llauner"/>
        <s v="Cal Llavall"/>
        <s v="Cal Llejiaire"/>
        <s v="Cal Lleonart"/>
        <s v="Cal Llera"/>
        <s v="Cal Llobet"/>
        <s v="Cal Llohis"/>
        <s v="Cal Llorenç del Vilar"/>
        <s v="Cal Madoixa"/>
        <s v="Cal Malhermanu"/>
        <s v="Cal Mambrilla"/>
        <s v="Cal Manel"/>
        <s v="Cal Manel Casserras (sastre i geganter)"/>
        <s v="Cal Manel d’Alinyà"/>
        <s v="Cal Manel del Portal"/>
        <s v="Cal Manyà (betesifils)"/>
        <s v="Cal Manyà Blau (manyà)"/>
        <s v="Cal Màquines"/>
        <s v="Cal Marcelino Espuga"/>
        <s v="Cal Marmi"/>
        <s v="Cal Marquet"/>
        <s v="Cal Marranet"/>
        <s v="Cal Martinet"/>
        <s v="Cal Màrtir"/>
        <s v="Cal Marxant"/>
        <s v="Cal Mascó"/>
        <s v="Cal Massana"/>
        <s v="Cal Mastrico"/>
        <s v="Cal Matalasser"/>
        <s v="Cal Meliton"/>
        <s v="Cal Menudaire"/>
        <s v="Cal Mestre Cases"/>
        <s v="Cal Met"/>
        <s v="Cal Metge Baixes"/>
        <s v="Cal Metge Casserras"/>
        <s v="Cal Metge Rovira"/>
        <s v="Cal Metge Solé"/>
        <s v="Cal Miquel de la Fàbrica"/>
        <s v="Cal Miquel Reig"/>
        <s v="Cal Miquelet Pastisser"/>
        <s v="Cal Mironet"/>
        <s v="Cal Misèries"/>
        <s v="Cal Moles"/>
        <s v="Cal Molins"/>
        <s v="Cal Moncunill"/>
        <s v="Cal Montanyà"/>
        <s v="Cal Montraveta"/>
        <s v="Cal Montraveta de la Freixera"/>
        <s v="Cal Moreno"/>
        <s v="Cal Mores"/>
        <s v="Cal Moro"/>
        <s v="Cal Moró"/>
        <s v="Cal Mosella"/>
        <s v="Cal Mossèn Abres"/>
        <s v="Cal Mossèn Folia"/>
        <s v="Cal Mosset"/>
        <s v="Cal Muixí"/>
        <s v="Cal Muntada"/>
        <s v="Cal Muntaner"/>
        <s v="Cal Musiquet"/>
        <s v="Cal Nasratat"/>
        <s v="Cal Nian"/>
        <s v="Cal Noguer"/>
        <s v="Cal Norris"/>
        <s v="Cal Novelles"/>
        <s v="Cal Paco de l’Sport"/>
        <s v="Cal Paleta Rafart"/>
        <s v="Cal Pallarès"/>
        <s v="Cal Palmero"/>
        <s v="Cal Panxut Cases"/>
        <s v="Cal Paquito Mercader"/>
        <s v="Cal Parserissa"/>
        <s v="Cal Passacostes"/>
        <s v="Cal Passada"/>
        <s v="Cal Pastisser Miquel"/>
        <s v="Cal Pastoret"/>
        <s v="Cal Pau Arramassador"/>
        <s v="Cal Pau Boig"/>
        <s v="Cal Pau de les Vaques"/>
        <s v="Cal Pau de Marrossella"/>
        <s v="Cal Pau dels Plans"/>
        <s v="Cal Pau Escabellat"/>
        <s v="Cal Pau Esparter"/>
        <s v="Cal Pau Gallinaire"/>
        <s v="Cal Pau Sabartés"/>
        <s v="Cal Pau Tinons"/>
        <s v="Cal Peix"/>
        <s v="Cal Pelegrí"/>
        <s v="Cal Pellicer"/>
        <s v="Cal Pensí"/>
        <s v="Cal Pep Albanyeta"/>
        <s v="Cal Pepito barber"/>
        <s v="Cal Pepito Quiniela"/>
        <s v="Cal Perdigot"/>
        <s v="Cal Pere Bonet"/>
        <s v="Cal Pere de Canalda"/>
        <s v="Cal Pere Mosella"/>
        <s v="Cal Perejan"/>
        <s v="Cal Peret de la Llúcia"/>
        <s v="Cal Peret del Casals"/>
        <s v="Cal Perico"/>
        <s v="Cal Pey"/>
        <s v="Cal Pintor Garriga"/>
        <s v="Cal Pipes"/>
        <s v="Cal Píssula"/>
        <s v="Cal Piulats"/>
        <s v="Cal Pixarada"/>
        <s v="Cal Plàcidu"/>
        <s v="Cal Plana"/>
        <s v="Cal Planes"/>
        <s v="Cal Poldo"/>
        <s v="Cal Poldo confiter"/>
        <s v="Cal Porcater"/>
        <s v="Cal Porcater d’Ogern"/>
        <s v="Cal Porcater Santpare"/>
        <s v="Cal Porredon"/>
        <s v="Cal Porrer"/>
        <s v="Cal Porrons"/>
        <s v="Cal Potons"/>
        <s v="Cal Pratsobrerroca"/>
        <s v="Cal Prunés"/>
        <s v="Cal Puigdepons"/>
        <s v="Cal Puigpinós"/>
        <s v="Cal Pujol"/>
        <s v="Cal Purgimon"/>
        <s v="Cal Quadros"/>
        <s v="Cal Queralt"/>
        <s v="Cal Quico"/>
        <s v="Cal Rafart"/>
        <s v="Cal Ramassador"/>
        <s v="Cal Ramon Bonany"/>
        <s v="Cal Ramon Valls"/>
        <s v="Cal Ramonet"/>
        <s v="Cal Rampillaire"/>
        <s v="Cal Rellotger"/>
        <s v="Cal Rellotger Bastida"/>
        <s v="Cal Rendé"/>
        <s v="Cal Rey"/>
        <s v="Cal Riart"/>
        <s v="Cal Ribera"/>
        <s v="Cal Riufred"/>
        <s v="Cal Romà"/>
        <s v="Cal Ros"/>
        <s v="Cal Ros Sanmiquel"/>
        <s v="Cal Rosendo Vilalta"/>
        <s v="Cal Rossendo Sarri"/>
        <s v="Cal Rosset"/>
        <s v="Cal Roure"/>
        <s v="Cal Rovira"/>
        <s v="Cal sabater Parramon"/>
        <s v="Cal Sabató"/>
        <s v="Cal Salgado"/>
        <s v="Cal Sanador"/>
        <s v="Cal Sanmiquel"/>
        <s v="Cal Sant Miquel"/>
        <s v="Cal Santantoni"/>
        <s v="Cal Santpare de Clarà"/>
        <s v="Cal Sardonet"/>
        <s v="Cal Sarri"/>
        <s v="Cal Sastre Castellar"/>
        <s v="Cal Sastre de la Serra"/>
        <s v="Cal Sastre Gobern"/>
        <s v="Cal Sastre Planes"/>
        <s v="Cal Sastre Rafart"/>
        <s v="Cal Sastre Tarrés"/>
        <s v="Cal Seixanta-cinc"/>
        <s v="Cal Sensades"/>
        <s v="Cal Sereno"/>
        <s v="Cal Serentill"/>
        <s v="Cal Serra Forn"/>
        <s v="Cal Serra Jounou"/>
        <s v="Cal Solanet"/>
        <s v="Cal Solé carreter"/>
        <s v="Cal Solé Costa"/>
        <s v="Cal Solfes"/>
        <s v="Cal Solterra"/>
        <s v="Cal Tapioles"/>
        <s v="Cal Tarines"/>
        <s v="Cal Tarralló"/>
        <s v="Cal Tarrés Fuster"/>
        <s v="Cal Tatis"/>
        <s v="Cal Teixidor"/>
        <s v="Cal Teuler"/>
        <s v="Cal Tintorer"/>
        <s v="Cal Tiro-liro"/>
        <s v="Cal Titarro"/>
        <s v="Cal Tòfol"/>
        <s v="Cal Tomàs Mosset"/>
        <s v="Cal Ton Jaio"/>
        <s v="Cal Ton Riu"/>
        <s v="Cal Ton Samba"/>
        <s v="Cal Toncano de ca la Carme"/>
        <s v="Cal Toncano"/>
        <s v="Cal Tonet de Berga"/>
        <s v="Cal Tonicoll"/>
        <s v="Cal Tonyo"/>
        <s v="Cal Torrecilla"/>
        <s v="Cal Torredeflot"/>
        <s v="Cal Torres"/>
        <s v="Cal Torretà"/>
        <s v="Cal Travé"/>
        <s v="Cal Tribulet"/>
        <s v="Cal Trinxet"/>
        <s v="Cal Trinxet de la Costa"/>
        <s v="Cal Tulleuda"/>
        <s v="Cal Tut"/>
        <s v="Cal Valentí Pujals"/>
        <s v="Cal Valeri"/>
        <s v="Cal Valldan"/>
        <s v="Cal Vantolra"/>
        <s v="Cal Ventura Verro"/>
        <s v="Cal Veterinari"/>
        <s v="Cal Vicenç"/>
        <s v="Cal Vicens"/>
        <s v="Cal Vicens de Baix"/>
        <s v="Cal Vicens de Dalt"/>
        <s v="Cal Vilà"/>
        <s v="Cal Vila de Llanera"/>
        <s v="Cal Viladot"/>
        <s v="Cal Viladrich"/>
        <s v="Cal Vilamosa"/>
        <s v="Cal Villaró"/>
        <s v="Cal Vinyals"/>
        <s v="Cal Vitutia"/>
        <s v="Cal Viudo"/>
        <s v="Cal Xacó"/>
        <s v="Cal Xandri"/>
        <s v="Cal Xerrapetes"/>
        <s v="Cal Xiribia"/>
        <s v="Cal Xixons"/>
        <s v="Cal Zamora"/>
        <s v="Cals Barres Tristes"/>
        <s v="Candelers Elies"/>
        <s v="Casa Bordons"/>
        <s v="Casa de l’Artista"/>
        <s v="Casa de l’hort de cal Rovira"/>
        <s v="Casa de la Ciutat"/>
        <s v="Casa de la Mare de Déu"/>
        <s v="Casa de la Ramona de cal Musiquet"/>
        <s v="Casa de les Monges"/>
        <s v="Casa del Baró de Canalda"/>
        <s v="Casa del Boix de la Farmàcia"/>
        <s v="Casa del Galtanegra"/>
        <s v="Casa del Porcater Santpare"/>
        <s v="Casa dels pintors Bordons"/>
        <s v="Casa dels Professors"/>
        <s v="Casa Morató"/>
        <s v="Casa Pere Solé Xarpell"/>
        <s v="Caserna de la Guàrdia Civil"/>
        <s v="Castell de Solsona"/>
        <s v="Catedral de Santa Maria de Solsona"/>
        <s v="Catedral de Solsona"/>
        <s v="Cine España"/>
        <s v="Cinema Transatlàntic"/>
        <s v="Comissaria de la Policia Local de Solsona"/>
        <s v="Consell Comarcal del Solsonès"/>
        <s v="Constructors Torregassa"/>
        <s v="Corral del Porcater Santpare"/>
        <s v="Corral del Ton Giralt"/>
        <s v="Correus Vells"/>
        <s v="Edifici la Fassina"/>
        <s v="Edifici Roma"/>
        <s v="El Bordell"/>
        <s v="El Cantàbric (bar restaurant)"/>
        <s v="El Casalot"/>
        <s v="El Casalot de cal Bodegó"/>
        <s v="El Cau (dels llobatons)"/>
        <s v="El Centro Catòlic"/>
        <s v="El Cisteller de Viladebages"/>
        <s v="El Cobert de la Freixera"/>
        <s v="El Consell"/>
        <s v="El Corral de cal Pellicer"/>
        <s v="El Corral del Meliton Mujal"/>
        <s v="El Garatge de l’Om"/>
        <s v="El Guitarrero"/>
        <s v="El Palau del Trumfo (magatzem)"/>
        <s v="El Pistolero (bar)"/>
        <s v="Els Dominics "/>
        <s v="Els Escolapis"/>
        <s v="Els Hermanus"/>
        <s v="Els pisos dels escolapis"/>
        <s v="Escola Arrels"/>
        <s v="Espardenyeria Solé"/>
        <s v="Espardenyers Argentó"/>
        <s v="Estables del Carnisser Nou"/>
        <s v="Ferreteria VilBar"/>
        <s v="Fonda Catalana"/>
        <s v="Fonda La Catalana"/>
        <s v="Fonda Pilar"/>
        <s v="Fonda Toldrà"/>
        <s v="Fonda Vilanova"/>
        <s v="Forn de Sant Pere"/>
        <s v="Fuster Martinet"/>
        <s v="Fusteria Nosàs"/>
        <s v="Ganiveters Capdevila"/>
        <s v="Ganiveters Orriols"/>
        <s v="Hospital dels Pobres"/>
        <s v="Hospital vell"/>
        <s v="Hotel Sant Roc"/>
        <s v="IATSA (fàbrica de pinsos)"/>
        <s v="Impremta Figueras"/>
        <s v="Impremta Figueres"/>
        <s v="Impremta Muval"/>
        <s v="Jutjat de Solsona"/>
        <s v="L’Ateneu (cafeteria)"/>
        <s v="L’Hort de Sant Miquel"/>
        <s v="La Caixa"/>
        <s v="La Caixa del Màrio"/>
        <s v="La Caixa del Penedès"/>
        <s v="La casa del banc de la plaça"/>
        <s v="La Casa Gran"/>
        <s v="La Comarcal (bar)"/>
        <s v="La Criolla (bar)"/>
        <s v="La Fàbrica de Lladurs"/>
        <s v="La Freixera (hotel)"/>
        <s v="La Fura"/>
        <s v="La Gormanda (menjar preparat)"/>
        <s v="La Palmera (palmes i cistells de vimet)"/>
        <s v="La Quadra de cal Ballabriga"/>
        <s v="La Rau (cafeteria)"/>
        <s v="La Roureda (cafeteria)"/>
        <s v="La Vinícola (celler)"/>
        <s v="Les Monges"/>
        <s v="Lo Cal Boig (gegants del carnaval) "/>
        <s v="Magatzem de cal Sensades"/>
        <s v="Mobles Nosàs"/>
        <s v="Mobles Rafart"/>
        <s v="Monument al totxo"/>
        <s v="Mulaters Font"/>
        <s v="Mulaters Ramonet"/>
        <s v="Museu del Ganivet de Solsona"/>
        <s v="Palau del bisbe"/>
        <s v="Palau del Moble"/>
        <s v="Palau dels Llobera"/>
        <s v="Palau Llobera"/>
        <s v="Perruqueria Dolors"/>
        <s v="Pisos de cal Carnisser Nou"/>
        <s v="Pisos nous de cal Ballabriga"/>
        <s v="Prestigi (perruqueria)"/>
        <s v="Quadra de cal Pau de Marrossella"/>
        <s v="Quadra del Galtanegra"/>
        <s v="Quadres de les Torregasses"/>
        <s v="Recader Prat"/>
        <s v="Sabater Parramon"/>
        <s v="Sabateria Fígols"/>
        <s v="Seminari vell"/>
        <s v="Solar del Josep Riu"/>
        <s v="Tallers MONTO"/>
        <s v="Tatrau Teatre"/>
        <s v="Teatre Comarcal de Solsona"/>
        <s v="Universitat de Solsona"/>
        <s v="Vestidors de ca la Sensades"/>
        <s v="Vila de Busa"/>
        <s v="Cal Musiquet (queviures)" u="1"/>
        <s v="Cal Narratat" u="1"/>
        <s v="Cal Philips (electrodomèstics)" u="1"/>
        <s v="Cal Pixarada (taverna)" u="1"/>
        <s v="Cal Sant Antoni (pastisseria)" u="1"/>
      </sharedItems>
    </cacheField>
    <cacheField name="Adreça principal casa" numFmtId="0">
      <sharedItems/>
    </cacheField>
    <cacheField name="Barri" numFmtId="0">
      <sharedItems/>
    </cacheField>
    <cacheField name="Gènere" numFmtId="0">
      <sharedItems/>
    </cacheField>
    <cacheField name="Nom_x000a_casa" numFmtId="0">
      <sharedItems/>
    </cacheField>
    <cacheField name="Casa_x000a_existent?" numFmtId="0">
      <sharedItems/>
    </cacheField>
    <cacheField name="Documentat" numFmtId="0">
      <sharedItems/>
    </cacheField>
    <cacheField name="Nom_x000a_destacat?" numFmtId="0">
      <sharedItems/>
    </cacheField>
    <cacheField name="Nom _x000a_Actual?" numFmtId="0">
      <sharedItems/>
    </cacheField>
    <cacheField name="Nivell _x000a_d'us (%)" numFmtId="9">
      <sharedItems containsSemiMixedTypes="0" containsString="0" containsNumber="1" minValue="0.2" maxValue="1"/>
    </cacheField>
    <cacheField name="Nivell d'us" numFmtId="9">
      <sharedItems/>
    </cacheField>
    <cacheField name="Tipus" numFmtId="0">
      <sharedItems/>
    </cacheField>
    <cacheField name="Identifica" numFmtId="0">
      <sharedItems/>
    </cacheField>
    <cacheField name="Estructura morfològica" numFmtId="0">
      <sharedItems/>
    </cacheField>
    <cacheField name="Tipologia semàntica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quel Boix Planes" refreshedDate="45805.554305787038" createdVersion="6" refreshedVersion="6" minRefreshableVersion="3" recordCount="683" xr:uid="{00000000-000A-0000-FFFF-FFFF04000000}">
  <cacheSource type="worksheet">
    <worksheetSource name="Noms_cases_sense_comerç"/>
  </cacheSource>
  <cacheFields count="16">
    <cacheField name="#" numFmtId="0">
      <sharedItems containsSemiMixedTypes="0" containsString="0" containsNumber="1" containsInteger="1" minValue="1" maxValue="683"/>
    </cacheField>
    <cacheField name="Nom Casa" numFmtId="0">
      <sharedItems count="629">
        <s v="Antiga Caixa de Pensions i Biblioteca"/>
        <s v="Biblioteca Municipal Carles Morató"/>
        <s v="Ca l'Abres"/>
        <s v="Ca l’Abuela"/>
        <s v="Ca l’Adelina (perruqueria)"/>
        <s v="Ca l’Adrià"/>
        <s v="Ca l’Adroguer Nou"/>
        <s v="Ca l’Agorreta"/>
        <s v="Ca l’Aguilar"/>
        <s v="Ca l’Agustí Serres"/>
        <s v="Ca l’Alaieto"/>
        <s v="Ca l’Albareda"/>
        <s v="Ca l’Albets"/>
        <s v="Ca l’Aleix Vilalta"/>
        <s v="Ca l’Algué"/>
        <s v="Ca l’Àngel d’Ogern"/>
        <s v="Ca l’Angelet"/>
        <s v="Ca l’Angeleta"/>
        <s v="Ca l’Anselmo del Molí dels Cups"/>
        <s v="Ca l’Apotecari"/>
        <s v="Ca l’Aranguer"/>
        <s v="Ca l’Argentó"/>
        <s v="Ca l’Argerich"/>
        <s v="Ca l’August Font"/>
        <s v="Ca l’Ayeto"/>
        <s v="Ca l’Emília"/>
        <s v="Ca l’Enric"/>
        <s v="Ca l’Escolà"/>
        <s v="Ca l’Escultor"/>
        <s v="Ca l’Espardenyot"/>
        <s v="Ca l’Esquellaire"/>
        <s v="Ca l’Esqueller"/>
        <s v="Ca l’Esquenamoll"/>
        <s v="Ca l’Ester"/>
        <s v="Ca l’Isanta"/>
        <s v="Ca l’Octàvia"/>
        <s v="Ca l’Oller"/>
        <s v="Ca l’Om"/>
        <s v="Ca l’Onofre"/>
        <s v="Ca l’Ovelleta"/>
        <s v="Ca la Cabota"/>
        <s v="Ca la Cañón"/>
        <s v="Ca la Caputxina"/>
        <s v="Ca la Carme"/>
        <s v="Ca la Carme del carrer Llobera"/>
        <s v="Ca la Carme Gras"/>
        <s v="Ca la Carmeta Bergadà"/>
        <s v="Ca la Carmeta Oriola"/>
        <s v="Ca la Comadrona"/>
        <s v="Ca la Concepció Vendrell Cases"/>
        <s v="Ca la Conxita Moro"/>
        <s v="Ca la Conxita Sarri"/>
        <s v="Ca la Cotillaira"/>
        <s v="Ca la Espaltera"/>
        <s v="Ca la Ferrereta"/>
        <s v="Ca la Filomena de la Foradada"/>
        <s v="Ca la Francisqueta"/>
        <s v="Ca la Gabriela"/>
        <s v="Ca la Guillerma"/>
        <s v="Ca la Immaculada Vilalta"/>
        <s v="Ca la Julieta Baixas"/>
        <s v="Ca la Llucianeta"/>
        <s v="Ca la Lluïsa"/>
        <s v="Ca la Margarita Estasia"/>
        <s v="Ca la Maria Claustre Bastida"/>
        <s v="Ca la Maria Planetes"/>
        <s v="Ca la Marieta"/>
        <s v="Ca la Mascona (fonda)"/>
        <s v="Ca la Mercè"/>
        <s v="Ca la Mercè de la Farmàcia"/>
        <s v="Ca la Mestra Coixa"/>
        <s v="Ca la Mília del carrer del Bou"/>
        <s v="Ca la Pallaresa"/>
        <s v="Ca la Parera"/>
        <s v="Ca la Passarella"/>
        <s v="Ca la Pastora"/>
        <s v="Ca la Pepa Maca"/>
        <s v="Ca la Pepeta Balasch"/>
        <s v="Ca la Pepeta del Ton Bous"/>
        <s v="Ca la Perica"/>
        <s v="Ca la Piconsa (queviures)"/>
        <s v="Ca la Pilar Rafart"/>
        <s v="Ca la Rectoria"/>
        <s v="Ca la Regués (perruqueria)"/>
        <s v="Ca la Roser Esquius"/>
        <s v="Ca la Roseta Potonsa"/>
        <s v="Ca la Rosita"/>
        <s v="Ca la Sabata"/>
        <s v="Ca la Serra de la Llena"/>
        <s v="Ca la Teresa Bajona"/>
        <s v="Ca la Teresa Bonany"/>
        <s v="Ca la Tereseta Bonany"/>
        <s v="Ca la Titinyona"/>
        <s v="Ca la Vilaneta"/>
        <s v="Ca la Xata"/>
        <s v="Ca la Xinxarrella"/>
        <s v="Ca l'Antoni Dòria"/>
        <s v="Ca les Borrelles"/>
        <s v="Ca les Caterines"/>
        <s v="Ca les Gaites"/>
        <s v="Ca les Maneles (basar)"/>
        <s v="Ca les Manyanes (betesifils)"/>
        <s v="Ca les Monges Vetlladores"/>
        <s v="Ca les Pauletes"/>
        <s v="Ca les Peyes"/>
        <s v="Ca les Selves"/>
        <s v="Ca les Torregasses"/>
        <s v="Caixa Catalunya"/>
        <s v="Cal Alsina Tugues"/>
        <s v="Cal Baena"/>
        <s v="Cal Baiget"/>
        <s v="Cal Bajona"/>
        <s v="Cal Balasch"/>
        <s v="Cal Baldan"/>
        <s v="Cal Baldomero"/>
        <s v="Cal Balès"/>
        <s v="Cal Barber Costa"/>
        <s v="Cal Barber Roig"/>
        <s v="Cal Barcons"/>
        <s v="Cal Barniol"/>
        <s v="Cal Baró"/>
        <s v="Cal Baró de Canalda"/>
        <s v="Cal Baró de Sant Climenç"/>
        <s v="Cal Baster Ventura"/>
        <s v="Cal Bastida"/>
        <s v="Cal Bernat"/>
        <s v="Cal Billot"/>
        <s v="Cal Boca Xic"/>
        <s v="Cal Bodegó"/>
        <s v="Cal Boix"/>
        <s v="Cal Bolet"/>
        <s v="Cal Bombo"/>
        <s v="Cal Bon Josep"/>
        <s v="Cal Bonany"/>
        <s v="Cal Borés"/>
        <s v="Cal Borrells"/>
        <s v="Cal Botiguer Nou"/>
        <s v="Cal Bromes"/>
        <s v="Cal Brustos"/>
        <s v="Cal Bufau"/>
        <s v="Cal Bufi"/>
        <s v="Cal Cabanes"/>
        <s v="Cal Cabanot"/>
        <s v="Cal Cabot"/>
        <s v="Cal Cabrineti"/>
        <s v="Cal Calderer"/>
        <s v="Cal Calderer Riu"/>
        <s v="Cal Call"/>
        <s v="Cal Camàlic"/>
        <s v="Cal Camaret"/>
        <s v="Cal Campaner"/>
        <s v="Cal Camps"/>
        <s v="Cal Canal"/>
        <s v="Cal Candi"/>
        <s v="Cal Candi del bar Yuma"/>
        <s v="Cal Canelles"/>
        <s v="Cal Carceller"/>
        <s v="Cal Cargolat"/>
        <s v="Cal Carló"/>
        <s v="Cal Carnisser Nou"/>
        <s v="Cal Carreres"/>
        <s v="Cal Carreter"/>
        <s v="Cal Carter"/>
        <s v="Cal Casacremada"/>
        <s v="Cal Casagolda"/>
        <s v="Cal Casalets"/>
        <s v="Cal Cases"/>
        <s v="Cal Cases del Racó"/>
        <s v="Cal Casteller de Llobera"/>
        <s v="Cal Cirera"/>
        <s v="Cal Cirera Petit"/>
        <s v="Cal Cisquella"/>
        <s v="Cal Cisteller"/>
        <s v="Cal Clarà"/>
        <s v="Cal Clavetaire"/>
        <s v="Cal Codina"/>
        <s v="Cal Coletes Xic"/>
        <s v="Cal Colilles"/>
        <s v="Cal Concel"/>
        <s v="Cal Cortaire"/>
        <s v="Cal Cortal"/>
        <s v="Cal Cots"/>
        <s v="Cal Cots de Marrossella"/>
        <s v="Cal Courer"/>
        <s v="Cal Coureru"/>
        <s v="Cal Creus"/>
        <s v="Cal Creus Pintor"/>
        <s v="Cal Cuadrench"/>
        <s v="Cal Currià"/>
        <s v="Cal Dach"/>
        <s v="Cal Dach (impremta i llibreria)"/>
        <s v="Cal Davesas"/>
        <s v="Cal Doctor Llorens"/>
        <s v="Cal Drapaire"/>
        <s v="Cal Fabra"/>
        <s v="Cal Falou"/>
        <s v="Cal Falp"/>
        <s v="Cal Farines"/>
        <s v="Cal Farràs"/>
        <s v="Cal Felip"/>
        <s v="Cal Fermí Garriga"/>
        <s v="Cal Fernado del Pla"/>
        <s v="Cal Ferrador"/>
        <s v="Cal Ferran Ortiz"/>
        <s v="Cal Ferrer"/>
        <s v="Cal Ferrer de l’Alzina"/>
        <s v="Cal Ferrer del Pont"/>
        <s v="Cal Ferrer Pons"/>
        <s v="Cal Feu"/>
        <s v="Cal Fideuer"/>
        <s v="Cal Fígols"/>
        <s v="Cal Figueres"/>
        <s v="Cal Figueretes"/>
        <s v="Cal Fitó"/>
        <s v="Cal Florenci Mosella"/>
        <s v="Cal Florenci Pons"/>
        <s v="Cal Florencio"/>
        <s v="Cal Flores"/>
        <s v="Cal Flotats"/>
        <s v="Cal Folch de Llobera"/>
        <s v="Cal Folch de Lloberola"/>
        <s v="Cal Folia"/>
        <s v="Cal Font"/>
        <s v="Cal Fontcalquer"/>
        <s v="Cal Frare Vicenç"/>
        <s v="Cal Fuleu"/>
        <s v="Cal Fuster Àngel"/>
        <s v="Cal Fuster de la Serra"/>
        <s v="Cal Fuster Jaio"/>
        <s v="Cal Fuster Queralt"/>
        <s v="Cal Galtanegra"/>
        <s v="Cal Gamisans"/>
        <s v="Cal Gangolells"/>
        <s v="Cal Ganiveter"/>
        <s v="Cal Ganiveter Casafont"/>
        <s v="Cal Ganiveter Cases"/>
        <s v="Cal Garric"/>
        <s v="Cal Gelbert"/>
        <s v="Cal Geperut de la Guàrdia"/>
        <s v="Cal Gil"/>
        <s v="Cal Gilibertó"/>
        <s v="Cal Gilibets"/>
        <s v="Cal Ginestà"/>
        <s v="Cal Gitano Negre"/>
        <s v="Cal Gras"/>
        <s v="Cal Grasset"/>
        <s v="Cal Grau"/>
        <s v="Cal Grifell"/>
        <s v="Cal Gualdo"/>
        <s v="Cal Guaus"/>
        <s v="Cal Guilanyà de Busa"/>
        <s v="Cal Guinot"/>
        <s v="Cal Guitart"/>
        <s v="Cal Guzmán"/>
        <s v="Cal Jaio"/>
        <s v="Cal Jalmar"/>
        <s v="Cal Jardiner de Sant Just"/>
        <s v="Cal Jaume Xic"/>
        <s v="Cal Jaumet del Forn"/>
        <s v="Cal Joan Bonany"/>
        <s v="Cal Joan Caball"/>
        <s v="Cal Joan del Portal"/>
        <s v="Cal Joan del Villaró"/>
        <s v="Cal Joan Miralles"/>
        <s v="Cal Joanet Algué"/>
        <s v="Cal Jolonch"/>
        <s v="Cal Josep de les Vilasses"/>
        <s v="Cal Josepet"/>
        <s v="Cal Jou"/>
        <s v="Cal Lejiaire"/>
        <s v="Cal Llàtzer"/>
        <s v="Cal Llauner"/>
        <s v="Cal Llavall"/>
        <s v="Cal Llejiaire"/>
        <s v="Cal Lleonart"/>
        <s v="Cal Llera"/>
        <s v="Cal Llobet"/>
        <s v="Cal Llohis"/>
        <s v="Cal Llorenç del Vilar"/>
        <s v="Cal Madoixa"/>
        <s v="Cal Malhermanu"/>
        <s v="Cal Mambrilla"/>
        <s v="Cal Manel"/>
        <s v="Cal Manel Casserras (sastre i geganter)"/>
        <s v="Cal Manel d’Alinyà"/>
        <s v="Cal Manel del Portal"/>
        <s v="Cal Manyà (betesifils)"/>
        <s v="Cal Manyà Blau (manyà)"/>
        <s v="Cal Màquines"/>
        <s v="Cal Marcelino Espuga"/>
        <s v="Cal Marmi"/>
        <s v="Cal Marquet"/>
        <s v="Cal Marranet"/>
        <s v="Cal Martinet"/>
        <s v="Cal Màrtir"/>
        <s v="Cal Marxant"/>
        <s v="Cal Mascó"/>
        <s v="Cal Massana"/>
        <s v="Cal Mastrico"/>
        <s v="Cal Matalasser"/>
        <s v="Cal Meliton"/>
        <s v="Cal Menudaire"/>
        <s v="Cal Mestre Cases"/>
        <s v="Cal Met"/>
        <s v="Cal Metge Baixes"/>
        <s v="Cal Metge Casserras"/>
        <s v="Cal Metge Rovira"/>
        <s v="Cal Metge Solé"/>
        <s v="Cal Miquel de la Fàbrica"/>
        <s v="Cal Miquel Reig"/>
        <s v="Cal Miquelet Pastisser"/>
        <s v="Cal Mironet"/>
        <s v="Cal Misèries"/>
        <s v="Cal Moles"/>
        <s v="Cal Molins"/>
        <s v="Cal Moncunill"/>
        <s v="Cal Montanyà"/>
        <s v="Cal Montraveta"/>
        <s v="Cal Montraveta de la Freixera"/>
        <s v="Cal Moreno"/>
        <s v="Cal Mores"/>
        <s v="Cal Moro"/>
        <s v="Cal Moró"/>
        <s v="Cal Mosella"/>
        <s v="Cal Mossèn Abres"/>
        <s v="Cal Mossèn Folia"/>
        <s v="Cal Mosset"/>
        <s v="Cal Muixí"/>
        <s v="Cal Muntada"/>
        <s v="Cal Muntaner"/>
        <s v="Cal Musiquet"/>
        <s v="Cal Musiquet (queviures)"/>
        <s v="Cal Narratat"/>
        <s v="Cal Nasratat"/>
        <s v="Cal Nian"/>
        <s v="Cal Noguer"/>
        <s v="Cal Norris"/>
        <s v="Cal Novelles"/>
        <s v="Cal Paco de l’Sport"/>
        <s v="Cal Paleta Rafart"/>
        <s v="Cal Pallarès"/>
        <s v="Cal Palmero"/>
        <s v="Cal Panxut Cases"/>
        <s v="Cal Paquito Mercader"/>
        <s v="Cal Parserissa"/>
        <s v="Cal Passacostes"/>
        <s v="Cal Passada"/>
        <s v="Cal Pastisser Miquel"/>
        <s v="Cal Pastoret"/>
        <s v="Cal Pau Arramassador"/>
        <s v="Cal Pau Boig"/>
        <s v="Cal Pau de les Vaques"/>
        <s v="Cal Pau de Marrossella"/>
        <s v="Cal Pau dels Plans"/>
        <s v="Cal Pau Escabellat"/>
        <s v="Cal Pau Esparter"/>
        <s v="Cal Pau Gallinaire"/>
        <s v="Cal Pau Sabartés"/>
        <s v="Cal Pau Tinons"/>
        <s v="Cal Peix"/>
        <s v="Cal Pelegrí"/>
        <s v="Cal Pellicer"/>
        <s v="Cal Pensí"/>
        <s v="Cal Pep Albanyeta"/>
        <s v="Cal Pepito barber"/>
        <s v="Cal Pepito Quiniela"/>
        <s v="Cal Perdigot"/>
        <s v="Cal Pere Bonet"/>
        <s v="Cal Pere de Canalda"/>
        <s v="Cal Pere Mosella"/>
        <s v="Cal Perejan"/>
        <s v="Cal Peret de la Llúcia"/>
        <s v="Cal Peret del Casals"/>
        <s v="Cal Perico"/>
        <s v="Cal Pey"/>
        <s v="Cal Pintor Garriga"/>
        <s v="Cal Pipes"/>
        <s v="Cal Píssula"/>
        <s v="Cal Piulats"/>
        <s v="Cal Pixarada"/>
        <s v="Cal Plàcidu"/>
        <s v="Cal Plana"/>
        <s v="Cal Planes"/>
        <s v="Cal Poldo"/>
        <s v="Cal Poldo confiter"/>
        <s v="Cal Porcater"/>
        <s v="Cal Porcater d’Ogern"/>
        <s v="Cal Porcater Santpare"/>
        <s v="Cal Porredon"/>
        <s v="Cal Porrer"/>
        <s v="Cal Porrons"/>
        <s v="Cal Potons"/>
        <s v="Cal Pratsobrerroca"/>
        <s v="Cal Prunés"/>
        <s v="Cal Puigdepons"/>
        <s v="Cal Puigpinós"/>
        <s v="Cal Pujol"/>
        <s v="Cal Purgimon"/>
        <s v="Cal Quadros"/>
        <s v="Cal Queralt"/>
        <s v="Cal Quico"/>
        <s v="Cal Rafart"/>
        <s v="Cal Ramassador"/>
        <s v="Cal Ramon Bonany"/>
        <s v="Cal Ramon Valls"/>
        <s v="Cal Ramonet"/>
        <s v="Cal Rampillaire"/>
        <s v="Cal Rellotger"/>
        <s v="Cal Rellotger Bastida"/>
        <s v="Cal Rendé"/>
        <s v="Cal Rey"/>
        <s v="Cal Riart"/>
        <s v="Cal Ribera"/>
        <s v="Cal Riufred"/>
        <s v="Cal Romà"/>
        <s v="Cal Ros"/>
        <s v="Cal Ros Sanmiquel"/>
        <s v="Cal Rosendo Vilalta"/>
        <s v="Cal Rossendo Sarri"/>
        <s v="Cal Rosset"/>
        <s v="Cal Roure"/>
        <s v="Cal Rovira"/>
        <s v="Cal sabater Parramon"/>
        <s v="Cal Sabató"/>
        <s v="Cal Salgado"/>
        <s v="Cal Sanador"/>
        <s v="Cal Sanmiquel"/>
        <s v="Cal Sant Miquel"/>
        <s v="Cal Santantoni"/>
        <s v="Cal Santpare de Clarà"/>
        <s v="Cal Sardonet"/>
        <s v="Cal Sarri"/>
        <s v="Cal Sastre Castellar"/>
        <s v="Cal Sastre de la Serra"/>
        <s v="Cal Sastre Gobern"/>
        <s v="Cal Sastre Planes"/>
        <s v="Cal Sastre Rafart"/>
        <s v="Cal Sastre Tarrés"/>
        <s v="Cal Seixanta-cinc"/>
        <s v="Cal Sensades"/>
        <s v="Cal Sereno"/>
        <s v="Cal Serentill"/>
        <s v="Cal Serra Forn"/>
        <s v="Cal Serra Jounou"/>
        <s v="Cal Solanet"/>
        <s v="Cal Solé carreter"/>
        <s v="Cal Solé Costa"/>
        <s v="Cal Solfes"/>
        <s v="Cal Solterra"/>
        <s v="Cal Tapioles"/>
        <s v="Cal Tarines"/>
        <s v="Cal Tarralló"/>
        <s v="Cal Tarrés Fuster"/>
        <s v="Cal Tatis"/>
        <s v="Cal Teixidor"/>
        <s v="Cal Teuler"/>
        <s v="Cal Tintorer"/>
        <s v="Cal Tiro-liro"/>
        <s v="Cal Titarro"/>
        <s v="Cal Tòfol"/>
        <s v="Cal Tomàs Mosset"/>
        <s v="Cal Ton Jaio"/>
        <s v="Cal Ton Riu"/>
        <s v="Cal Ton Samba"/>
        <s v="Cal Toncano de ca la Carme"/>
        <s v="Cal Toncano"/>
        <s v="Cal Tonet de Berga"/>
        <s v="Cal Tonicoll"/>
        <s v="Cal Tonyo"/>
        <s v="Cal Torrecilla"/>
        <s v="Cal Torredeflot"/>
        <s v="Cal Torres"/>
        <s v="Cal Torretà"/>
        <s v="Cal Travé"/>
        <s v="Cal Tribulet"/>
        <s v="Cal Trinxet"/>
        <s v="Cal Trinxet de la Costa"/>
        <s v="Cal Tulleuda"/>
        <s v="Cal Tut"/>
        <s v="Cal Valentí Pujals"/>
        <s v="Cal Valeri"/>
        <s v="Cal Valldan"/>
        <s v="Cal Vantolra"/>
        <s v="Cal Ventura Verro"/>
        <s v="Cal Veterinari"/>
        <s v="Cal Vicenç"/>
        <s v="Cal Vicens"/>
        <s v="Cal Vicens de Baix"/>
        <s v="Cal Vicens de Dalt"/>
        <s v="Cal Vilà"/>
        <s v="Cal Vila de Llanera"/>
        <s v="Cal Viladot"/>
        <s v="Cal Viladrich"/>
        <s v="Cal Vilamosa"/>
        <s v="Cal Villaró"/>
        <s v="Cal Vinyals"/>
        <s v="Cal Vitutia"/>
        <s v="Cal Viudo"/>
        <s v="Cal Xacó"/>
        <s v="Cal Xandri"/>
        <s v="Cal Xerrapetes"/>
        <s v="Cal Xiribia"/>
        <s v="Cal Xixons"/>
        <s v="Cal Zamora"/>
        <s v="Cals Barres Tristes"/>
        <s v="Candelers Elies"/>
        <s v="Casa Bordons"/>
        <s v="Casa de l’Artista"/>
        <s v="Casa de l’hort de cal Rovira"/>
        <s v="Casa de la Ciutat"/>
        <s v="Casa de la Mare de Déu"/>
        <s v="Casa de la Ramona de cal Musiquet"/>
        <s v="Casa de les Monges"/>
        <s v="Casa del Baró de Canalda"/>
        <s v="Casa del Boix de la Farmàcia"/>
        <s v="Casa del Galtanegra"/>
        <s v="Casa del Porcater Santpare"/>
        <s v="Casa dels pintors Bordons"/>
        <s v="Casa dels Professors"/>
        <s v="Casa Morató"/>
        <s v="Casa Pere Solé Xarpell"/>
        <s v="Caserna de la Guàrdia Civil"/>
        <s v="Castell de Solsona"/>
        <s v="Catedral de Santa Maria de Solsona"/>
        <s v="Catedral de Solsona"/>
        <s v="Cine España"/>
        <s v="Cinema Transatlàntic"/>
        <s v="Comissaria de la Policia Local de Solsona"/>
        <s v="Consell Comarcal del Solsonès"/>
        <s v="Constructors Torregassa"/>
        <s v="Corral del Porcater Santpare"/>
        <s v="Corral del Ton Giralt"/>
        <s v="Correus Vells"/>
        <s v="Edifici la Fassina"/>
        <s v="Edifici Roma"/>
        <s v="El Bordell"/>
        <s v="El Cantàbric (bar restaurant)"/>
        <s v="El Casalot"/>
        <s v="El Casalot de cal Bodegó"/>
        <s v="El Cau (dels llobatons)"/>
        <s v="El Centro Catòlic"/>
        <s v="El Cisteller de Viladebages"/>
        <s v="El Cobert de la Freixera"/>
        <s v="El Consell"/>
        <s v="El Corral de cal Pellicer"/>
        <s v="El Corral del Meliton Mujal"/>
        <s v="El Garatge de l’Om"/>
        <s v="El Guitarrero"/>
        <s v="El Palau del Trumfo (magatzem)"/>
        <s v="El Pistolero (bar)"/>
        <s v="Els Dominics "/>
        <s v="Els Escolapis"/>
        <s v="Els Hermanus"/>
        <s v="Els pisos dels escolapis"/>
        <s v="Escola Arrels"/>
        <s v="Espardenyeria Solé"/>
        <s v="Espardenyers Argentó"/>
        <s v="Estables del Carnisser Nou"/>
        <s v="Ferreteria VilBar"/>
        <s v="Fonda Catalana"/>
        <s v="Fonda La Catalana"/>
        <s v="Fonda Pilar"/>
        <s v="Fonda Toldrà"/>
        <s v="Fonda Vilanova"/>
        <s v="Forn de Sant Pere"/>
        <s v="Fuster Martinet"/>
        <s v="Fusteria Nosàs"/>
        <s v="Ganiveters Capdevila"/>
        <s v="Ganiveters Orriols"/>
        <s v="Hospital dels Pobres"/>
        <s v="Hospital vell"/>
        <s v="Hotel Sant Roc"/>
        <s v="IATSA (fàbrica de pinsos)"/>
        <s v="Impremta Figueras"/>
        <s v="Impremta Figueres"/>
        <s v="Impremta Muval"/>
        <s v="Jutjat de Solsona"/>
        <s v="L’Ateneu (cafeteria)"/>
        <s v="L’Hort de Sant Miquel"/>
        <s v="La Caixa"/>
        <s v="La Caixa del Màrio"/>
        <s v="La Caixa del Penedès"/>
        <s v="La casa del banc de la plaça"/>
        <s v="La Casa Gran"/>
        <s v="La Comarcal (bar)"/>
        <s v="La Criolla (bar)"/>
        <s v="La Fàbrica de Lladurs"/>
        <s v="La Freixera (hotel)"/>
        <s v="La Fura"/>
        <s v="La Gormanda (menjar preparat)"/>
        <s v="La Palmera (palmes i cistells de vimet)"/>
        <s v="La Quadra de cal Ballabriga"/>
        <s v="La Rau (cafeteria)"/>
        <s v="La Roureda (cafeteria)"/>
        <s v="La Vinícola (celler)"/>
        <s v="Les Monges"/>
        <s v="Lo Cal Boig (gegants del carnaval) "/>
        <s v="Magatzem de cal Sensades"/>
        <s v="Mobles Nosàs"/>
        <s v="Mobles Rafart"/>
        <s v="Monument al totxo"/>
        <s v="Mulaters Font"/>
        <s v="Mulaters Ramonet"/>
        <s v="Museu del Ganivet de Solsona"/>
        <s v="Palau del bisbe"/>
        <s v="Palau del Moble"/>
        <s v="Palau dels Llobera"/>
        <s v="Palau Llobera"/>
        <s v="Perruqueria Dolors"/>
        <s v="Pisos de cal Carnisser Nou"/>
        <s v="Pisos nous de cal Ballabriga"/>
        <s v="Prestigi (perruqueria)"/>
        <s v="Quadra de cal Pau de Marrossella"/>
        <s v="Quadra del Galtanegra"/>
        <s v="Quadres de les Torregasses"/>
        <s v="Recader Prat"/>
        <s v="Sabater Parramon"/>
        <s v="Sabateria Fígols"/>
        <s v="Seminari vell"/>
        <s v="Solar del Josep Riu"/>
        <s v="Tallers MONTO"/>
        <s v="Tatrau Teatre"/>
        <s v="Teatre Comarcal de Solsona"/>
        <s v="Universitat de Solsona"/>
        <s v="Vestidors de ca la Sensades"/>
        <s v="Vila de Busa"/>
        <s v="Cal Philips (electrodomèstics)" u="1"/>
        <s v="Cal Pixarada (taverna)" u="1"/>
        <s v="Cal Sant Antoni (pastisseria)" u="1"/>
      </sharedItems>
    </cacheField>
    <cacheField name="Adreça principal casa" numFmtId="0">
      <sharedItems/>
    </cacheField>
    <cacheField name="Barri" numFmtId="0">
      <sharedItems/>
    </cacheField>
    <cacheField name="Gènere" numFmtId="0">
      <sharedItems/>
    </cacheField>
    <cacheField name="Nom_x000a_casa" numFmtId="0">
      <sharedItems/>
    </cacheField>
    <cacheField name="Casa_x000a_existent?" numFmtId="0">
      <sharedItems/>
    </cacheField>
    <cacheField name="Documentat" numFmtId="0">
      <sharedItems/>
    </cacheField>
    <cacheField name="Nom_x000a_destacat?" numFmtId="0">
      <sharedItems/>
    </cacheField>
    <cacheField name="Nom _x000a_Actual?" numFmtId="0">
      <sharedItems/>
    </cacheField>
    <cacheField name="Nivell _x000a_d'us (%)" numFmtId="9">
      <sharedItems containsSemiMixedTypes="0" containsString="0" containsNumber="1" minValue="0.2" maxValue="1"/>
    </cacheField>
    <cacheField name="Nivell d'us" numFmtId="9">
      <sharedItems/>
    </cacheField>
    <cacheField name="Tipus" numFmtId="0">
      <sharedItems/>
    </cacheField>
    <cacheField name="Identifica" numFmtId="0">
      <sharedItems/>
    </cacheField>
    <cacheField name="Estructura morfològica" numFmtId="0">
      <sharedItems/>
    </cacheField>
    <cacheField name="Tipologia semàntica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quel Boix Planes" refreshedDate="45805.554465046298" createdVersion="8" refreshedVersion="6" minRefreshableVersion="3" recordCount="999" xr:uid="{00000000-000A-0000-FFFF-FFFF05000000}">
  <cacheSource type="worksheet">
    <worksheetSource name="BdD_Noms_Vella_Solsona"/>
  </cacheSource>
  <cacheFields count="16">
    <cacheField name="#" numFmtId="0">
      <sharedItems containsSemiMixedTypes="0" containsString="0" containsNumber="1" containsInteger="1" minValue="1" maxValue="999"/>
    </cacheField>
    <cacheField name="Nom Casa" numFmtId="0">
      <sharedItems count="943">
        <s v="Administració de loteria la Vinya"/>
        <s v="Advocats Candi Associats"/>
        <s v="Aletheia (centre holístic)"/>
        <s v="Antiga Caixa de Pensions i Biblioteca"/>
        <s v="AR MAGICS (botiga de roba)"/>
        <s v="Arxiu Comarcal del Solsonès"/>
        <s v="Arxiu Diocesà"/>
        <s v="Assessoria Jurídica Palou-Jounou"/>
        <s v="Banc de Madrid"/>
        <s v="Banc Sabadell"/>
        <s v="Banc Santander"/>
        <s v="Banca Catalana"/>
        <s v="Banco Catalán de Desarrollo"/>
        <s v="Banesto"/>
        <s v="Bar Castell"/>
        <s v="Bar Dinàmic (cafeteria)"/>
        <s v="Bar els Porxos"/>
        <s v="Bar Sport"/>
        <s v="Barber Conna"/>
        <s v="Barber Mascó"/>
        <s v="Barber Tripiana"/>
        <s v="Barberia de cal Valeri"/>
        <s v="Barberia de l’Esquenamoll"/>
        <s v="Barberia Escolà"/>
        <s v="Barberia Lluís Comella de cal Paliu"/>
        <s v="Barberia Puiggalí"/>
        <s v="Barberia Queralt"/>
        <s v="Barberia Roig"/>
        <s v="Barberia Teixidor"/>
        <s v="Beep Solsona (informàtica)"/>
        <s v="Betty Boop (botiga de roba)"/>
        <s v="Biblioteca Municipal Carles Morató"/>
        <s v="Bon Profit (bar)"/>
        <s v="Bonpru (bar)"/>
        <s v="Botiga Puig (queviures)"/>
        <s v="Ca l'Abres"/>
        <s v="Ca l’Abuela"/>
        <s v="Ca l’Adelina (perruqueria)"/>
        <s v="Ca l’Adrià"/>
        <s v="Ca l’Adroguer Nou"/>
        <s v="Ca l’Agorreta"/>
        <s v="Ca l’Aguilar"/>
        <s v="Ca l’Agustí Serres"/>
        <s v="Ca l’Alaieto"/>
        <s v="Ca l’Albareda"/>
        <s v="Ca l’Albets"/>
        <s v="Ca l’Aleix Vilalta"/>
        <s v="Ca l’Alfonset (queviures)"/>
        <s v="Ca l’Alfonset López (queviures)"/>
        <s v="Ca l’Algué"/>
        <s v="Ca l’Àngel d’Ogern"/>
        <s v="Ca l’Angelet"/>
        <s v="Ca l’Angeleta"/>
        <s v="Ca l’Angelina"/>
        <s v="Ca l’Anita"/>
        <s v="Ca l’Anita Carreter"/>
        <s v="Ca l’Anita Tonyo (botiga de roba)"/>
        <s v="Ca l’Anselmo del Molí dels Cups"/>
        <s v="Ca l’Apotecari"/>
        <s v="Ca l’Aranguer"/>
        <s v="Ca l’Argentó"/>
        <s v="Ca l’Argerich"/>
        <s v="Ca l’August Font"/>
        <s v="Ca l’Ayeto"/>
        <s v="Ca l’Eliseu Petit"/>
        <s v="Ca l’Eliseu Vila"/>
        <s v="Ca l’Emília"/>
        <s v="Ca l’Enric"/>
        <s v="Ca l’Escolà"/>
        <s v="Ca l’Escultor"/>
        <s v="Ca l’Espardenyer Coix"/>
        <s v="Ca l’Espardenyot"/>
        <s v="Ca l’Esparter"/>
        <s v="Ca l’Esquellaire"/>
        <s v="Ca l’Esqueller"/>
        <s v="Ca l’Esquenamoll"/>
        <s v="Ca l’Ester"/>
        <s v="Ca l’Isanta"/>
        <s v="Ca l’Octàvia"/>
        <s v="Ca l’Oller"/>
        <s v="Ca l’Om"/>
        <s v="Ca l’Onofre"/>
        <s v="Ca l’Ovelleta"/>
        <s v="Ca la Bienvenida (queviures)"/>
        <s v="Ca la Cabota"/>
        <s v="Ca la Cañón"/>
        <s v="Ca la Caputxina"/>
        <s v="Ca la Carme"/>
        <s v="Ca la Carme del carrer Llobera"/>
        <s v="Ca la Carme Gras"/>
        <s v="Ca la Carmeta Bergadà"/>
        <s v="Ca la Carmeta Oriola"/>
        <s v="Ca la Celes (robes i patchwork)"/>
        <s v="Ca la Coloma (botiga)"/>
        <s v="Ca la Comadrona"/>
        <s v="Ca la Concepció Vendrell Cases"/>
        <s v="Ca la Conxita Moro"/>
        <s v="Ca la Conxita Sarri"/>
        <s v="Ca la Cotillaira"/>
        <s v="Ca la Dora (queviures)"/>
        <s v="Ca la Espaltera"/>
        <s v="Ca la Ferrereta"/>
        <s v="Ca la Filomena de la Foradada"/>
        <s v="Ca la Florinda (queviures)"/>
        <s v="Ca la Francisqueta"/>
        <s v="Ca la Francisqueta (apartament turistic)"/>
        <s v="Ca la Francisqueta (queviures)"/>
        <s v="Ca la Gabriela"/>
        <s v="Ca la Gorrista (gorres)"/>
        <s v="Ca la Guillerma"/>
        <s v="Ca la Immaculada Vilalta"/>
        <s v="Ca la Juani del Solterra (merceria)"/>
        <s v="Ca la Julieta Baixas"/>
        <s v="Ca la Laura (queviures)"/>
        <s v="Ca la Llucianeta"/>
        <s v="Ca la Lluïsa"/>
        <s v="Ca la Lourdes Espuga"/>
        <s v="Ca la Margarita Estasia"/>
        <s v="Ca la Maria Claustre Bastida"/>
        <s v="Ca la Maria del Timbre (queviures)"/>
        <s v="Ca la Maria dels Trossos (roba i retalls)"/>
        <s v="Ca la Maria Planetes"/>
        <s v="Ca la Maria Prat (botiga de roba)"/>
        <s v="Ca la Marieta"/>
        <s v="Ca la Mascona (fonda)"/>
        <s v="Ca la Mercè"/>
        <s v="Ca la Mercè (queviures)"/>
        <s v="Ca la Mercè de la Farmàcia"/>
        <s v="Ca la Merceneta (queviures)"/>
        <s v="Ca la Mestra Coixa"/>
        <s v="Ca la Mília del carrer del Bou"/>
        <s v="Ca la Nuri (merceria perfumeria)"/>
        <s v="Ca la Pallaresa"/>
        <s v="Ca la Parera"/>
        <s v="Ca la Passarella"/>
        <s v="Ca la Pastora"/>
        <s v="Ca la Pepa Maca"/>
        <s v="Ca la Pepeta Balasch"/>
        <s v="Ca la Pepeta del Ton Bous"/>
        <s v="Ca la Perica"/>
        <s v="Ca la Piconsa (queviures)"/>
        <s v="Ca la Pilar Codina (betesifils)"/>
        <s v="Ca la Pilar Rafart"/>
        <s v="Ca la Rectoria"/>
        <s v="Ca la Regués (perruqueria)"/>
        <s v="Ca la Roser Esquius"/>
        <s v="Ca la Roseta Potonsa"/>
        <s v="Ca la Rosita"/>
        <s v="Ca la Rossa (tintoreria)"/>
        <s v="Ca la Sabata"/>
        <s v="Ca la Serra de la Llena"/>
        <s v="Ca la Teresa (carnisseria)"/>
        <s v="Ca la Teresa Bajona"/>
        <s v="Ca la Teresa Bonany"/>
        <s v="Ca la Tereseta Bonany"/>
        <s v="Ca la Titinyona"/>
        <s v="Ca la Vilaneta"/>
        <s v="Ca la Xata"/>
        <s v="Ca la Xerrameca (queviures)"/>
        <s v="Ca la Xinxarrella"/>
        <s v="Ca l'Antoni Dòria"/>
        <s v="Ca l'Emília (botiga de roba)"/>
        <s v="Ca les Borrelles"/>
        <s v="Ca les Caterines"/>
        <s v="Ca les Gaites"/>
        <s v="Ca les Maneles (basar)"/>
        <s v="Ca les Manyanes (betesifils)"/>
        <s v="Ca les Monges Vetlladores"/>
        <s v="Ca les Pauletes"/>
        <s v="Ca les Peyes"/>
        <s v="Ca les Selves"/>
        <s v="Ca les Torregasses"/>
        <s v="Cafè de la Torre"/>
        <s v="Cafè del Bon Josep"/>
        <s v="Cafè Ros (bar)"/>
        <s v="Cafè Suís (bar)"/>
        <s v="Caixa Catalunya"/>
        <s v="Caixa de Barcelona"/>
        <s v="Caixa del Màrio"/>
        <s v="Caixa del Mediterrani (CAM)"/>
        <s v="Caixa Manresa"/>
        <s v="Caixa Rural del Pirineu"/>
        <s v="Caja de Ahorros y Monte de Piedad de Lérida"/>
        <s v="Cal Alsina Tugues"/>
        <s v="Cal Baena"/>
        <s v="Cal Baiget"/>
        <s v="Cal Bajona"/>
        <s v="Cal Bajona (olles i terrissa)"/>
        <s v="Cal Balasch"/>
        <s v="Cal Baldan"/>
        <s v="Cal Baldomero"/>
        <s v="Cal Balès"/>
        <s v="Cal Barber Costa"/>
        <s v="Cal Barber Mas"/>
        <s v="Cal Barber Mascó"/>
        <s v="Cal Barber Riu"/>
        <s v="Cal Barber Roig"/>
        <s v="Cal Barcons"/>
        <s v="Cal Barniol"/>
        <s v="Cal Baró"/>
        <s v="Cal Baró de Canalda"/>
        <s v="Cal Baró de Sant Climenç"/>
        <s v="Cal Baster Ventura"/>
        <s v="Cal Bastida"/>
        <s v="Cal Bernat"/>
        <s v="Cal Billot"/>
        <s v="Cal Boca Xic"/>
        <s v="Cal Bodegó"/>
        <s v="Cal Boix"/>
        <s v="Cal Bolet"/>
        <s v="Cal Bombo"/>
        <s v="Cal Bon Josep"/>
        <s v="Cal Bon Josep (sabateria)"/>
        <s v="Cal Bonany"/>
        <s v="Cal Borés"/>
        <s v="Cal Borrells"/>
        <s v="Cal Botiguer Nou"/>
        <s v="Cal Bromes"/>
        <s v="Cal Brustos"/>
        <s v="Cal Bufau"/>
        <s v="Cal Bufi"/>
        <s v="Cal Cabanes"/>
        <s v="Cal Cabanot"/>
        <s v="Cal Cabot"/>
        <s v="Cal Cabrineti"/>
        <s v="Cal Calderer"/>
        <s v="Cal Calderer Riu"/>
        <s v="Cal Call"/>
        <s v="Cal Camàlic"/>
        <s v="Cal Camaret"/>
        <s v="Cal Campaner"/>
        <s v="Cal Camps"/>
        <s v="Cal Canal"/>
        <s v="Cal Candi"/>
        <s v="Cal Candi (fleca)"/>
        <s v="Cal Candi del bar Yuma"/>
        <s v="Cal Canelles"/>
        <s v="Cal Carceller"/>
        <s v="Cal Cardoní (queviures)"/>
        <s v="Cal Cargolat"/>
        <s v="Cal Carló"/>
        <s v="Cal Carnisser Nou"/>
        <s v="Cal Carreres"/>
        <s v="Cal Carreter"/>
        <s v="Cal Carter"/>
        <s v="Cal Casacremada"/>
        <s v="Cal Casagolda"/>
        <s v="Cal Casalets"/>
        <s v="Cal Cases"/>
        <s v="Cal Cases del Racó"/>
        <s v="Cal Casteller de Llobera"/>
        <s v="Cal Cirera"/>
        <s v="Cal Cirera Petit"/>
        <s v="Cal Cisquella"/>
        <s v="Cal Cisteller"/>
        <s v="Cal Clarà"/>
        <s v="Cal Clasques (barber)"/>
        <s v="Cal Clavetaire"/>
        <s v="Cal Codina"/>
        <s v="Cal Coletes Xic"/>
        <s v="Cal Colilles"/>
        <s v="Cal Concel"/>
        <s v="Cal Cortaire"/>
        <s v="Cal Cortal"/>
        <s v="Cal Cots"/>
        <s v="Cal Cots de Marrossella"/>
        <s v="Cal Courer"/>
        <s v="Cal Coureru"/>
        <s v="Cal Creus"/>
        <s v="Cal Creus Pintor"/>
        <s v="Cal Cuadrench"/>
        <s v="Cal Currià"/>
        <s v="Cal Dach"/>
        <s v="Cal Dach (impremta i llibreria)"/>
        <s v="Cal Davesas"/>
        <s v="Cal Dentista Rius"/>
        <s v="Cal Doctor Llorens"/>
        <s v="Cal Drapaire"/>
        <s v="Cal Fabra"/>
        <s v="Cal Falou"/>
        <s v="Cal Falp"/>
        <s v="Cal Farines"/>
        <s v="Cal Farràs"/>
        <s v="Cal Felip"/>
        <s v="Cal Fermí Garriga"/>
        <s v="Cal Fernado del Pla"/>
        <s v="Cal Ferrador"/>
        <s v="Cal Ferran Ortiz"/>
        <s v="Cal Ferrer"/>
        <s v="Cal Ferrer de l’Alzina"/>
        <s v="Cal Ferrer del Pont"/>
        <s v="Cal Ferrer Pons"/>
        <s v="Cal Feu"/>
        <s v="Cal Fideuer"/>
        <s v="Cal Fígols"/>
        <s v="Cal Figueres"/>
        <s v="Cal Figueretes"/>
        <s v="Cal Fitó"/>
        <s v="Cal Florenci Mosella"/>
        <s v="Cal Florenci Pons"/>
        <s v="Cal Florencio"/>
        <s v="Cal Flores"/>
        <s v="Cal Flotats"/>
        <s v="Cal Flotats (taller de modistes)"/>
        <s v="Cal Folch de Llobera"/>
        <s v="Cal Folch de Lloberola"/>
        <s v="Cal Folia"/>
        <s v="Cal Font"/>
        <s v="Cal Fontcalquer"/>
        <s v="Cal Frare Vicenç"/>
        <s v="Cal Fuleu"/>
        <s v="Cal Fuster Àngel"/>
        <s v="Cal Fuster de la Serra"/>
        <s v="Cal Fuster Jaio"/>
        <s v="Cal Fuster Pintor (fuster ebenista)"/>
        <s v="Cal Fuster Queralt"/>
        <s v="Cal Fuster Viles (fuster)"/>
        <s v="Cal Galtanegra"/>
        <s v="Cal Gamisans"/>
        <s v="Cal Gangolells"/>
        <s v="Cal Ganiveter"/>
        <s v="Cal Ganiveter Casafont"/>
        <s v="Cal Ganiveter Cases"/>
        <s v="Cal Garric"/>
        <s v="Cal Gelbert"/>
        <s v="Cal Geperut de la Guàrdia"/>
        <s v="Cal Gil"/>
        <s v="Cal Gil (queviures)"/>
        <s v="Cal Gilibertó"/>
        <s v="Cal Gilibets"/>
        <s v="Cal Ginestà"/>
        <s v="Cal Gitano Negre"/>
        <s v="Cal Gras"/>
        <s v="Cal Gras (roba i merceria) "/>
        <s v="Cal Grasset"/>
        <s v="Cal Grau"/>
        <s v="Cal Grifell"/>
        <s v="Cal Gualdo"/>
        <s v="Cal Guàrdia (queviures)"/>
        <s v="Cal Guaus"/>
        <s v="Cal Guilanyà de Busa"/>
        <s v="Cal Guinot"/>
        <s v="Cal Guitart"/>
        <s v="Cal Guzmán"/>
        <s v="Cal Jaio"/>
        <s v="Cal Jalmar"/>
        <s v="Cal Jan (barberia)"/>
        <s v="Cal Jardiner de Sant Just"/>
        <s v="Cal Jaume Xic"/>
        <s v="Cal Jaumet del Forn"/>
        <s v="Cal Joan Bonany"/>
        <s v="Cal Joan Caball"/>
        <s v="Cal Joan de Cardona (queviures)"/>
        <s v="Cal Joan del Portal"/>
        <s v="Cal Joan del Villaró"/>
        <s v="Cal Joan Miralles"/>
        <s v="Cal Joanet Algué"/>
        <s v="Cal Joanet Sabater (sabater)"/>
        <s v="Cal Jolonch"/>
        <s v="Cal Josep de les Vilasses"/>
        <s v="Cal Josepet"/>
        <s v="Cal Josepet (queviures)"/>
        <s v="Cal Jou"/>
        <s v="Cal Jounou (queviures)"/>
        <s v="Cal Laureano (pollastres a l'ast)"/>
        <s v="Cal Lejiaire"/>
        <s v="Cal Llàtzer"/>
        <s v="Cal Llauner"/>
        <s v="Cal Llavall"/>
        <s v="Cal Llejiaire"/>
        <s v="Cal Lleonart"/>
        <s v="Cal Llera"/>
        <s v="Cal Llobet"/>
        <s v="Cal Llohis"/>
        <s v="Cal Llorenç del Vilar"/>
        <s v="Cal Llumà"/>
        <s v="Cal López (bolets)"/>
        <s v="Cal Madoixa"/>
        <s v="Cal Malhermanu"/>
        <s v="Cal Mambrilla"/>
        <s v="Cal Manel"/>
        <s v="Cal Manel Casserras (sastre i geganter)"/>
        <s v="Cal Manel d’Alinyà"/>
        <s v="Cal Manel del Portal"/>
        <s v="Cal Manolo (queviures)"/>
        <s v="Cal Manyà (betesifils)"/>
        <s v="Cal Manyà Blau (manyà)"/>
        <s v="Cal Màquines"/>
        <s v="Cal Marcelino Espuga"/>
        <s v="Cal Marmi"/>
        <s v="Cal Marquet"/>
        <s v="Cal Marranet"/>
        <s v="Cal Martinet"/>
        <s v="Cal Màrtir"/>
        <s v="Cal Marxant"/>
        <s v="Cal Mas (gestoria)"/>
        <s v="Cal Mascó"/>
        <s v="Cal Mascó (barberia)"/>
        <s v="Cal Massana"/>
        <s v="Cal Massana (pastisseria)"/>
        <s v="Cal Mastrico"/>
        <s v="Cal Matalasser"/>
        <s v="Cal Meliton"/>
        <s v="Cal Menudaire"/>
        <s v="Cal Mestre Cases"/>
        <s v="Cal Met"/>
        <s v="Cal Metge Baixes"/>
        <s v="Cal Metge Casserras"/>
        <s v="Cal Metge Riu (dentista)"/>
        <s v="Cal Metge Rovira"/>
        <s v="Cal Metge Solé"/>
        <s v="Cal Mingo Gran (armeria)"/>
        <s v="Cal Miquel de la Fàbrica"/>
        <s v="Cal Miquel Reig"/>
        <s v="Cal Miquelet Pastisser"/>
        <s v="Cal Mironet"/>
        <s v="Cal Misèries"/>
        <s v="Cal Moles"/>
        <s v="Cal Molins"/>
        <s v="Cal Molins (queviures)"/>
        <s v="Cal Moncunill"/>
        <s v="Cal Montanyà"/>
        <s v="Cal Montraveta"/>
        <s v="Cal Montraveta de la Freixera"/>
        <s v="Cal Moreno"/>
        <s v="Cal Mores"/>
        <s v="Cal Moro"/>
        <s v="Cal Moró"/>
        <s v="Cal Mosella"/>
        <s v="Cal Mossèn Abres"/>
        <s v="Cal Mossèn Folia"/>
        <s v="Cal Mosset"/>
        <s v="Cal Muixí"/>
        <s v="Cal Muntada"/>
        <s v="Cal Muntaner"/>
        <s v="Cal Musiquet"/>
        <s v="Cal Musiquet (queviures)"/>
        <s v="Cal Narratat"/>
        <s v="Cal Nasratat"/>
        <s v="Cal Nian"/>
        <s v="Cal Noguer"/>
        <s v="Cal Norris"/>
        <s v="Cal Novelles"/>
        <s v="Cal Paco de l’Sport"/>
        <s v="Cal Palà (carnisseria)"/>
        <s v="Cal Palaciero"/>
        <s v="Cal Palaciero (fotògraf)"/>
        <s v="Cal Paleta Rafart"/>
        <s v="Cal Pallarès"/>
        <s v="Cal Palmero"/>
        <s v="Cal Palmiro"/>
        <s v="Cal Panxut Cases"/>
        <s v="Cal Paquito Mercader"/>
        <s v="Cal Parserissa"/>
        <s v="Cal Passacostes"/>
        <s v="Cal Passada"/>
        <s v="Cal Pastisser Miquel"/>
        <s v="Cal Pastoret"/>
        <s v="Cal Pau (bar)"/>
        <s v="Cal Pau Arramassador"/>
        <s v="Cal Pau Boig"/>
        <s v="Cal Pau de les Vaques"/>
        <s v="Cal Pau de Marrossella"/>
        <s v="Cal Pau dels Plans"/>
        <s v="Cal Pau Escabellat"/>
        <s v="Cal Pau Esparter"/>
        <s v="Cal Pau Gallinaire"/>
        <s v="Cal Pau Sabartés"/>
        <s v="Cal Pau Tinons"/>
        <s v="Cal Peix"/>
        <s v="Cal Pelegrí"/>
        <s v="Cal Pellicer"/>
        <s v="Cal Pellicer (llibreria) "/>
        <s v="Cal Pensí"/>
        <s v="Cal Pep Albanyeta"/>
        <s v="Cal Pepito barber"/>
        <s v="Cal Pepito Quiniela"/>
        <s v="Cal Perdigot"/>
        <s v="Cal Pere Bonet"/>
        <s v="Cal Pere de Canalda"/>
        <s v="Cal Pere Mosella"/>
        <s v="Cal Perejan"/>
        <s v="Cal Perejan (queviures)"/>
        <s v="Cal Peret (botiga de vins)"/>
        <s v="Cal Peret de la Llúcia"/>
        <s v="Cal Peret del Casals"/>
        <s v="Cal Perico"/>
        <s v="Cal Pey"/>
        <s v="Cal Philips (electrodomèstics)"/>
        <s v="Cal Pintor Garriga"/>
        <s v="Cal Pipes"/>
        <s v="Cal Píssula"/>
        <s v="Cal Piulats"/>
        <s v="Cal Pixabrunzent (barber)"/>
        <s v="Cal Pixarada"/>
        <s v="Cal Pixarada (taverna)"/>
        <s v="Cal Pixarada Xic (bar restaurant)"/>
        <s v="Cal Plàcidu"/>
        <s v="Cal Plana"/>
        <s v="Cal Planes"/>
        <s v="Cal Poldo"/>
        <s v="Cal Poldo (confiteria)"/>
        <s v="Cal Poldo confiter"/>
        <s v="Cal Poldo Xic (restaurant)"/>
        <s v="Cal Porcater"/>
        <s v="Cal Porcater d’Ogern"/>
        <s v="Cal Porcater Santpare"/>
        <s v="Cal Porredon"/>
        <s v="Cal Porrer"/>
        <s v="Cal Porrons"/>
        <s v="Cal Potons"/>
        <s v="Cal Pratsobrerroca"/>
        <s v="Cal Prunés"/>
        <s v="Cal Puigdepons"/>
        <s v="Cal Puiggalí (barberia)"/>
        <s v="Cal Puigpinós"/>
        <s v="Cal Puigsech (carnisseria)"/>
        <s v="Cal Pujantell (carnisseria)"/>
        <s v="Cal Pujol"/>
        <s v="Cal Pujol (eletrodomèstics i butà)"/>
        <s v="Cal Purgimon"/>
        <s v="Cal Quadros"/>
        <s v="Cal Queralt"/>
        <s v="Cal Quico"/>
        <s v="Cal Rafart"/>
        <s v="Cal Ramassador"/>
        <s v="Cal Ramon Bonany"/>
        <s v="Cal Ramon Valls"/>
        <s v="Cal Ramonet"/>
        <s v="Cal Rampillaire"/>
        <s v="Cal Rellotger"/>
        <s v="Cal Rellotger Bastida"/>
        <s v="Cal Rendé"/>
        <s v="Cal Rey"/>
        <s v="Cal Riart"/>
        <s v="Cal Ribera"/>
        <s v="Cal Riufred"/>
        <s v="Cal Romà"/>
        <s v="Cal Ros"/>
        <s v="Cal Ros Sanmiquel"/>
        <s v="Cal Rosendo Vilalta"/>
        <s v="Cal Roses (pastisseria)"/>
        <s v="Cal Rossendo Sarri"/>
        <s v="Cal Rossendo Sarri (farmàcia)"/>
        <s v="Cal Rosset"/>
        <s v="Cal Roure"/>
        <s v="Cal Rovira"/>
        <s v="Cal Sabater Geli (sabater)"/>
        <s v="Cal sabater Parramon"/>
        <s v="Cal Sabató"/>
        <s v="Cal Salgado"/>
        <s v="Cal Sanador"/>
        <s v="Cal Sanmiquel"/>
        <s v="Cal Sanpons (merceria)"/>
        <s v="Cal Sanpons (pastisseria)"/>
        <s v="Cal Sant Antoni (pastisseria)"/>
        <s v="Cal Sant Miquel"/>
        <s v="Cal Santantoni"/>
        <s v="Cal Santpare (queviures)"/>
        <s v="Cal Santpare de Clarà"/>
        <s v="Cal Sardonet"/>
        <s v="Cal Sarri"/>
        <s v="Cal Sastre Castellar"/>
        <s v="Cal Sastre de la Serra"/>
        <s v="Cal Sastre Gobern"/>
        <s v="Cal Sastre Planes"/>
        <s v="Cal Sastre Rafart"/>
        <s v="Cal Sastre Tarrés"/>
        <s v="Cal Seixanta-cinc"/>
        <s v="Cal Sensades"/>
        <s v="Cal Sereno"/>
        <s v="Cal Serentill"/>
        <s v="Cal Serra Forn"/>
        <s v="Cal Serra Jounou"/>
        <s v="Cal Solanet"/>
        <s v="Cal Solé carreter"/>
        <s v="Cal Solé Costa"/>
        <s v="Cal Solfes"/>
        <s v="Cal Solterra"/>
        <s v="Cal Solvi (carnisseria)"/>
        <s v="Cal Tapioles"/>
        <s v="Cal Tarines"/>
        <s v="Cal Tarralló"/>
        <s v="Cal Tarrés Fuster"/>
        <s v="Cal Tàsies (matalasser)"/>
        <s v="Cal Tatis"/>
        <s v="Cal Tatis (bacallaneria)"/>
        <s v="Cal Teixidor"/>
        <s v="Cal Teuler"/>
        <s v="Cal Tintorer"/>
        <s v="Cal Tiro-liro"/>
        <s v="Cal Titarro"/>
        <s v="Cal Tòfol"/>
        <s v="Cal Tomàs Mosset"/>
        <s v="Cal Ton Jaio"/>
        <s v="Cal Ton Riu"/>
        <s v="Cal Ton Samba"/>
        <s v="Cal Tonarro (baster)"/>
        <s v="Cal Toncano de ca la Carme"/>
        <s v="Cal Toncano"/>
        <s v="Cal Tonet de Berga"/>
        <s v="Cal Tonicoll"/>
        <s v="Cal Tonicoll (queviures i carbó)"/>
        <s v="Cal Tonyo"/>
        <s v="Cal Torrecilla"/>
        <s v="Cal Torredeflot"/>
        <s v="Cal Torres"/>
        <s v="Cal Torres (perfumeria)"/>
        <s v="Cal Torretà"/>
        <s v="Cal Travé"/>
        <s v="Cal Tribulet"/>
        <s v="Cal Trinxet"/>
        <s v="Cal Trinxet de la Costa"/>
        <s v="Cal Tulleuda"/>
        <s v="Cal Tut"/>
        <s v="Cal Tut (basar)"/>
        <s v="Cal Valentí (botiga de roba)"/>
        <s v="Cal Valentí Pujals"/>
        <s v="Cal Valeri"/>
        <s v="Cal Valldan"/>
        <s v="Cal Vantolra"/>
        <s v="Cal Ventura Verro"/>
        <s v="Cal Verdaguer (llibreria)"/>
        <s v="Cal Veterinari"/>
        <s v="Cal Vicenç"/>
        <s v="Cal Vicens"/>
        <s v="Cal Vicens de Baix"/>
        <s v="Cal Vicens de Dalt"/>
        <s v="Cal Vilà"/>
        <s v="Cal Vila de Llanera"/>
        <s v="Cal Viladot"/>
        <s v="Cal Viladot (adrogueria)"/>
        <s v="Cal Viladrich"/>
        <s v="Cal Vilamosa"/>
        <s v="Cal Vilella (llibreria)"/>
        <s v="Cal Villaró"/>
        <s v="Cal Vinet (majorista queviures)"/>
        <s v="Cal Vinyals"/>
        <s v="Cal Vitutia"/>
        <s v="Cal Viudo"/>
        <s v="Cal Xacó"/>
        <s v="Cal Xafaferros (electricista)"/>
        <s v="Cal Xandri"/>
        <s v="Cal Xerrapetes"/>
        <s v="Cal Xiribia"/>
        <s v="Cal Xixons"/>
        <s v="Cal Zamora"/>
        <s v="Calçats Peronella (sabateria)"/>
        <s v="Calçats Ribalta (sabateria)"/>
        <s v="Cals Barres Tristes"/>
        <s v="Candelers Elies"/>
        <s v="Carbónicas Pau (gasoses i sifons)"/>
        <s v="Càritas Diocesana de Solsona"/>
        <s v="Carnisseria d’en Meliton Mujal"/>
        <s v="Carnisseria Municipal de Solsona"/>
        <s v="Casa Bordons"/>
        <s v="Casa de l’Artista"/>
        <s v="Casa de l’hort de cal Rovira"/>
        <s v="Casa de la Ciutat"/>
        <s v="Casa de la Mare de Déu"/>
        <s v="Casa de la Ramona de cal Musiquet"/>
        <s v="Casa de les Monges"/>
        <s v="Casa del Baró de Canalda"/>
        <s v="Casa del Boix de la Farmàcia"/>
        <s v="Casa del Galtanegra"/>
        <s v="Casa del Porcater Santpare"/>
        <s v="Casa dels pintors Bordons"/>
        <s v="Casa dels Professors"/>
        <s v="Casa Massana (roba i joguines)"/>
        <s v="Casa Morató"/>
        <s v="Casa Pere Solé Xarpell"/>
        <s v="Caserna de la Guàrdia Civil"/>
        <s v="Castell de Solsona"/>
        <s v="Catedral de Santa Maria de Solsona"/>
        <s v="Catedral de Solsona"/>
        <s v="Cebado"/>
        <s v="Cine España"/>
        <s v="Cinema Transatlàntic"/>
        <s v="Citec (informàtica)"/>
        <s v="Club Nàutic Sant Ponç"/>
        <s v="Comerç Lacetà (electrodomèstics)"/>
        <s v="Comissaria de la Policia Local de Solsona"/>
        <s v="Congelats Baraldès (alimentació)"/>
        <s v="Consell Comarcal del Solsonès"/>
        <s v="Constructors Torregassa"/>
        <s v="Consultori del metge Cots"/>
        <s v="Corral del Porcater Santpare"/>
        <s v="Corral del Ton Giralt"/>
        <s v="Corresponsalia Irla (Banca)"/>
        <s v="Correus"/>
        <s v="Correus Vells"/>
        <s v="Dafnys (discoteca)"/>
        <s v="DECSER (descoració)"/>
        <s v="Dietètica Estel"/>
        <s v="Dpagès (carnisseria)"/>
        <s v="Edifici la Fassina"/>
        <s v="Edifici Roma"/>
        <s v="El Barato (botiga de roba)"/>
        <s v="El Bordell"/>
        <s v="El Bufi (HUT - habitatge d’ús turístic)"/>
        <s v="El Cafè (bar)"/>
        <s v="El cafè Suís (cafeteria)"/>
        <s v="El Cantàbric (bar restaurant)"/>
        <s v="El Casalot"/>
        <s v="El Casalot de cal Bodegó"/>
        <s v="El Cau (dels llobatons)"/>
        <s v="El Centpeus (sabateria)"/>
        <s v="El Centro Catòlic"/>
        <s v="El Cisteller de Viladebages"/>
        <s v="El Cobert de la Freixera"/>
        <s v="El Consell"/>
        <s v="El Corral de cal Pellicer"/>
        <s v="El Corral del Meliton Mujal"/>
        <s v="El Drac (gormandaries i gegants)"/>
        <s v="El Forat del Cul (bar)"/>
        <s v="El Garatge de l’Om"/>
        <s v="El Guitarrero"/>
        <s v="El Montañés (basar)"/>
        <s v="El Ninot de Paper (papereria)"/>
        <s v="El Niu (artesania)"/>
        <s v="El Palau del Trumfo (magatzem)"/>
        <s v="El Petit Cafè (bar)"/>
        <s v="El Petit Petó (llenceria)"/>
        <s v="El Pistolero (bar)"/>
        <s v="El Portalet (bar)"/>
        <s v="El Punxó (Bar)"/>
        <s v="El Quarto dels Gegants"/>
        <s v="El Solsonès (cafeteria)"/>
        <s v="El Trabucaire (xurreria)"/>
        <s v="Elèctrica Guixers"/>
        <s v="Els Dominics "/>
        <s v="Els Escolapis"/>
        <s v="Els Gegants (restaurant)"/>
        <s v="Els Hermanus"/>
        <s v="Els pisos dels escolapis"/>
        <s v="Els Pistoleros (cafeteria)"/>
        <s v="Els Porxos (bar)"/>
        <s v="Escola Arrels"/>
        <s v="Espardenyeria Solé"/>
        <s v="Espardenyers Argentó"/>
        <s v="Esports Romà (botiga)"/>
        <s v="Estables del Carnisser Nou"/>
        <s v="Farmàcia Aldomà"/>
        <s v="Farmàcia Ballescà"/>
        <s v="Farmàcia Boix"/>
        <s v="Farmàcia Casserras"/>
        <s v="Farmàcia de baix"/>
        <s v="Farmàcia Pallarès"/>
        <s v="Ferreteria Cinca"/>
        <s v="Ferreteria de cal Pallarès"/>
        <s v="Ferreteria VilBar"/>
        <s v="Feu Godoy Arquitectura"/>
        <s v="Floristeria Rendé Bertran"/>
        <s v="Floristeria Serra"/>
        <s v="Fonda Catalana"/>
        <s v="Fonda La Catalana"/>
        <s v="Fonda Pilar"/>
        <s v="Fonda Toldrà"/>
        <s v="Fonda Vilanova"/>
        <s v="Forn de Sant Pere"/>
        <s v="Forn de Sant Roc"/>
        <s v="Fotògraf Marc Ramonet"/>
        <s v="Fuster de les Monges"/>
        <s v="Fuster Martinet"/>
        <s v="Fuster Viles"/>
        <s v="Fusteria Casafont (fuster ebenista)"/>
        <s v="Fusteria Nosàs"/>
        <s v="Ganiveter Joan Costa"/>
        <s v="Ganiveter Pau Orriols"/>
        <s v="Ganiveters Capdevila"/>
        <s v="Ganiveters Orriols"/>
        <s v="Ganivets Costa de Solsona"/>
        <s v="Garric-Garrac (gormanderies)"/>
        <s v="Globus Pirineu"/>
        <s v="GodHoly (botiga de roba)"/>
        <s v="Habentis Maleficium (taller d'escultura)"/>
        <s v="Hospital dels Pobres"/>
        <s v="Hospital vell"/>
        <s v="Hotel Sant Roc"/>
        <s v="IATSA (fàbrica de pinsos)"/>
        <s v="Impremta Figueras"/>
        <s v="Impremta Figueres"/>
        <s v="Impremta Muval"/>
        <s v="JJR Ordinadors (informàtica)"/>
        <s v="Jutjat de Solsona"/>
        <s v="L’Aixeta (bar pub)"/>
        <s v="L'Artesana (botiga roba i complements)"/>
        <s v="L’Ateneu (cafeteria)"/>
        <s v="L’Embut (frankfurt)"/>
        <s v="L’Espardenyera Gràfica"/>
        <s v="L’Espetec (carnisseria)"/>
        <s v="L’Estanc de baix"/>
        <s v="L’Estanc de Dalt"/>
        <s v="L’Estel del Solsonès (club de jubilats)"/>
        <s v="L'Estètica (Elisabet Serra) "/>
        <s v="L’Hort de Sant Miquel"/>
        <s v="L’Obrador del Marc"/>
        <s v="La Bijuteria (botiga de complements)"/>
        <s v="La Botigueta del Riuverd (queviures)"/>
        <s v="La Caixa"/>
        <s v="La Caixa del Màrio"/>
        <s v="La Caixa del Penedès"/>
        <s v="La casa del banc de la plaça"/>
        <s v="La Casa Gran"/>
        <s v="La Comarcal (bar)"/>
        <s v="La Criolla (bar)"/>
        <s v="La Dàlia"/>
        <s v="La Fàbrica de Lladurs"/>
        <s v="La Farmàcia de baix"/>
        <s v="La farmàcia de dalt"/>
        <s v="La Freixera (hotel)"/>
        <s v="La Fura"/>
        <s v="La Fura (casal popular)"/>
        <s v="La Gàbia d’Or (bijuteria)"/>
        <s v="La Gatera (bar restaurant)"/>
        <s v="La Gormanda (menjar preparat)"/>
        <s v="La Lionesa (pastisseria)"/>
        <s v="La Moda (botiga de roba)"/>
        <s v="La Palmera (palmes i cistells de vimet)"/>
        <s v="La Quadra de cal Ballabriga"/>
        <s v="La Rau (cafeteria)"/>
        <s v="La Roureda (cafeteria)"/>
        <s v="La Sabatina (imatges de sants)"/>
        <s v="La Solsonina (granja gelateria)"/>
        <s v="La Tasketa de la Nuri (bar)"/>
        <s v="La Tenda (queviures)"/>
        <s v="La Tina i el Deso (apartaments turístics)"/>
        <s v="La Vermuteria (bar)"/>
        <s v="La Vinícola (celler)"/>
        <s v="La Vinya (bar)"/>
        <s v="La Volta (sala d'escapisme)"/>
        <s v="Latelier (art i pintura)"/>
        <s v="LEN-PER (llenceria perfumeria)"/>
        <s v="Les Monges"/>
        <s v="Lo Cal Boig (gegants del carnaval) "/>
        <s v="Lurdes Teixits (roba i confecció)"/>
        <s v="Magatzem de cal Sensades"/>
        <s v="Mans i mànigues (botiga de roba)"/>
        <s v="Mary ungles i estètica"/>
        <s v="Maxi Diez (botiga de roba)"/>
        <s v="Maxi Kids (botiga de roba infantil)"/>
        <s v="Merceria Rodríguez Abal"/>
        <s v="MICSA (material construcció)"/>
        <s v="Micuxu (botiga de roba)"/>
        <s v="Mobles Nosàs"/>
        <s v="Mobles Rafart"/>
        <s v="Monument al totxo"/>
        <s v="Mosaicos AR"/>
        <s v="Mulaters Font"/>
        <s v="Mulaters Ramonet"/>
        <s v="Museu del Ganivet de Solsona"/>
        <s v="Museu Diocesà i Comarcal de Solsona"/>
        <s v="Nines Solsona (venda de nines)"/>
        <s v="NoBadis (roba canalla)"/>
        <s v="NRN Estudi (perruqueria)"/>
        <s v="Obrador Casafont (ebenister)"/>
        <s v="Oficina del Nucli Antic (ONA)"/>
        <s v="Oficina de Recaptació d’Impostos"/>
        <s v="Òptica Roure"/>
        <s v="Palau del bisbe"/>
        <s v="Palau del Moble"/>
        <s v="Palau dels Llobera"/>
        <s v="Palau Llobera"/>
        <s v="Pastisseria Camps"/>
        <s v="Pastisseria Sant Antoni"/>
        <s v="Pastisseria Sant Roc"/>
        <s v="Peixateria Al Cove"/>
        <s v="Peixateria Claustre Sangrà"/>
        <s v="Peixateria de cal Concel"/>
        <s v="Peixateria germanes Baraldés"/>
        <s v="Peixateria Rosalia"/>
        <s v="Perruqueria Casagolda"/>
        <s v="Perruqueria Concepció Torralba"/>
        <s v="Perruqueria Conxita Riu"/>
        <s v="Perruqueria Dolors"/>
        <s v="Perruqueria Ester"/>
        <s v="Perruqueria Lali"/>
        <s v="Perruqueria Marga Vila"/>
        <s v="Perruqueria Maria"/>
        <s v="Perruqueria Presentació"/>
        <s v="Perruqueria Torralba"/>
        <s v="Pica-pica (dispensadors de menjar)"/>
        <s v="Pisos de cal Carnisser Nou"/>
        <s v="Pisos nous de cal Ballabriga"/>
        <s v="Podoclínic Carles Arnau"/>
        <s v="Prestigi (perruqueria)"/>
        <s v="Quadra de cal Pau de Marrossella"/>
        <s v="Quadra del Galtanegra"/>
        <s v="Quadres de les Torregasses"/>
        <s v="Ràdio Solsona"/>
        <s v="Recader Prat"/>
        <s v="Recreatives Flotats i Pellicer"/>
        <s v="Regal i festa"/>
        <s v="Registre de la Propietat"/>
        <s v="Rellotgeria Riart"/>
        <s v="Resol (fotografia)"/>
        <s v="Restaurant Cabanes"/>
        <s v="Roc Antic (restaurant)"/>
        <s v="Romila Molla (disseny gràfic i decoració)"/>
        <s v="Sabater Parramon"/>
        <s v="Sabater Pere Algué"/>
        <s v="Sabateria Fígols"/>
        <s v="Sabateria Manel Boix"/>
        <s v="Sabateria Perejan"/>
        <s v="Sala Gris (sala d'exposicions)"/>
        <s v="Sastre Pere Tarrés"/>
        <s v="Sastreria Nebot"/>
        <s v="Seminari vell"/>
        <s v="Sol del Solsonès (associació)"/>
        <s v="Solar del Josep Riu"/>
        <s v="Taller Ggantets kits (taller d'escultura)"/>
        <s v="Tallers MONTO"/>
        <s v="Tatrau Teatre"/>
        <s v="Taverna Ca l’Oller (bar restaurant)"/>
        <s v="tb assessors"/>
        <s v="Textils SarVi (roba i confecció)"/>
        <s v="Teatre Comarcal de Solsona"/>
        <s v="Tintoreria Marta"/>
        <s v="Trini Estètica"/>
        <s v="Universitat de Solsona"/>
        <s v="Valeri Consultors"/>
        <s v="Vestidors de ca la Sensades"/>
        <s v="Vila de Busa"/>
        <s v="Xurreria Guitart"/>
        <s v="La Gàbia d’Or" u="1"/>
        <s v="Ca l’Alfonset López" u="1"/>
        <s v="Ca l'Emilia (botiga de roba)" u="1"/>
        <s v="Congelats Baraldès" u="1"/>
        <s v="La Gormanda" u="1"/>
        <s v="La Vermuteria" u="1"/>
        <s v="Lurdes Textil (roba i confecció)" u="1"/>
        <s v="Club de jubilats Estel" u="1"/>
        <s v="La Tasketa de la Nuri" u="1"/>
        <s v="La Palmera" u="1"/>
        <s v="Cal Cardoní" u="1"/>
        <s v="La Comarcal (cafeteria)" u="1"/>
        <s v="Cal Mossèn Arbres" u="1"/>
        <s v="Ca l’Ós" u="1"/>
        <s v="Ca l’Alfonset" u="1"/>
        <s v="Cal Membrilla" u="1"/>
        <s v="La Moda" u="1"/>
        <s v="La Tenda" u="1"/>
        <s v="La Tina i el Deso" u="1"/>
      </sharedItems>
    </cacheField>
    <cacheField name="Adreça principal casa" numFmtId="0">
      <sharedItems count="385">
        <s v="Carrer Castell 10"/>
        <s v="Carrer Castell 24 i 26"/>
        <s v="Carrer de Sant Pau 21"/>
        <s v="Carrer Castell 32"/>
        <s v="Carrer Castell 6"/>
        <s v="Carrer dels Dominics 12 i 14"/>
        <s v="Plaça de Palau Episcopal 1"/>
        <s v="Carrer Castell 12"/>
        <s v="Plaça de la Catedral 4"/>
        <s v="Carrer dels Dominics 6"/>
        <s v="Plaça de Sant Pere 10"/>
        <s v="Plaça de Palau Episcopal 2"/>
        <s v="Carrer Castell 8"/>
        <s v="Carrer Castell 21"/>
        <s v="Plaça Major 8"/>
        <s v="Carrer de Sant Llorenç 10"/>
        <s v="Carrer de Sant Miquel 19"/>
        <s v="Carrer de Sant Miquel 16"/>
        <s v="Carrer de la Regata 22"/>
        <s v="Plaça Major 2"/>
        <s v="Carrer de Sant Miquel 17"/>
        <s v="Carrer de Sant Llorenç 12"/>
        <s v="Carrer de Sant Cristòfol 3"/>
        <s v="Carrer Castell 34"/>
        <s v="Carrer Castell 10 i 12"/>
        <s v="Carrer de Sant Llorenç 18"/>
        <s v="Plaça Major 10"/>
        <s v="Carrer de Llobera 48b"/>
        <s v="Carrer Castell 22"/>
        <s v="Carrer Castell 19"/>
        <s v="Carrer de les Terceries 2"/>
        <s v="Carrer de la Regata 25"/>
        <s v="Plaça Major 5"/>
        <s v="Travessia de Sant Miquel Petit 6"/>
        <s v="Carrer de Sant Miquel 7"/>
        <s v="Carrer de Sant Cristòfol 9"/>
        <s v="Travessia de Sant Roc 3"/>
        <s v="Carrer de Santa Llúcia 10"/>
        <s v="Carrer de Sant Llorenç 11"/>
        <s v="Carrer de Santa Llúcia 30"/>
        <s v="Carrer de Llobera 55 i 57"/>
        <s v="Carrer de Santa Llúcia 13 i 15"/>
        <s v="Carrer Castell 31"/>
        <s v="Carrer Castell 25"/>
        <s v="Travessia dels Dominics 1"/>
        <s v="Plaça Sant Joan 16 i 17"/>
        <s v="Carrer de Llobera 52"/>
        <s v="Plaça Sant Joan 14"/>
        <s v="Carrer Castell 14"/>
        <s v="Carrer dels Dominics 20"/>
        <s v="Plaça Sant Joan 19"/>
        <s v="Plaça Major 9"/>
        <s v="Carrer de Sant Roc 8"/>
        <s v="Carrer Llobera 5"/>
        <s v="Carrer de Llobera 31"/>
        <s v="Carrer de Sant Llorenç 23 i 25"/>
        <s v="Carrer de Mirabalda 5"/>
        <s v="Carrer dels Dominics 8"/>
        <s v="Carrer de la Regata 5"/>
        <s v="Carrer de Sant Miquel Petit 12"/>
        <s v="Carrer Castell 41"/>
        <s v="Carrer de Sant Miquel 20"/>
        <s v="Carrer de Sant Miquel 11"/>
        <s v="Carrer Castell 16"/>
        <s v="Carrer de Sant Miquel Petit 3"/>
        <s v="Carrer Estret 6"/>
        <s v="Carrer de Sant Miquel 15"/>
        <s v="Carrer de Sant Llorenç 32 i 34"/>
        <s v="Carrer de Sant Miquel Petit 4"/>
        <s v="Plaça de Sant Joan 18"/>
        <s v="Carrer Llobera 1 bis"/>
        <s v="Carrer de Sant Llorenç 40"/>
        <s v="Travessia de Sant Miquel Petit 4"/>
        <s v="Carrer de Llobera 20"/>
        <s v="Carrer de Sant Miquel 10"/>
        <s v="Carrer Llobera 7"/>
        <s v="Plaça Sant Salvador 15"/>
        <s v="Carrer Castell 27"/>
        <s v="Carrer de Sant Miquel Petit 11"/>
        <s v="Carrer Castell 29"/>
        <s v="Plaça Major 4"/>
        <s v="Carrer de Mirabalda 4"/>
        <s v="Carrer de les Llices 24"/>
        <s v="Carrer de Sant Llorenç 27"/>
        <s v="Carrer de Sant Llorenç 7"/>
        <s v="Carrer de Llobera 32"/>
        <s v="Carrer de Sant Llorenç 5"/>
        <s v="Carrer de Llobera 40"/>
        <s v="Carrer del Bou 1, 3 i 5"/>
        <s v="Plaça Sant Salvador 11"/>
        <s v="Plaça Sant Salvador 3, 4 i 5"/>
        <s v="Carrer del Bou 2"/>
        <s v="Carrer de Sant Pau 25"/>
        <s v="Plaça de Sant Roc 2"/>
        <s v="Carrer de la Mare de Déu 2"/>
        <s v="Carrer de Llobera 13, 15 i 17"/>
        <s v="Carrer de Llobera 38"/>
        <s v="Plaça Sant Salvador 12 i 13"/>
        <s v="Plaça Major 6 i 7"/>
        <s v="Plaça Sant Salvador 16"/>
        <s v="Carrer Castell 13"/>
        <s v="Carrer de Llobera 1 bis"/>
        <s v="Carrer de Llobera 47"/>
        <s v="Carrer del Bou 4"/>
        <s v="Plaça Major 11"/>
        <s v="Carrer de Llobera 42"/>
        <s v="Carrer del Bou 11"/>
        <s v="Carrer de Sant Cristòfol 6"/>
        <s v="Carrer de Sant Nicolau 9"/>
        <s v="Carrer de la Regata 17"/>
        <s v="Carrer de Sant Roc 7"/>
        <s v="Carrer de Sant Pau 12"/>
        <s v="Plaça de Sant Pere 3"/>
        <s v="Carrer de Llobera 25"/>
        <s v="Carrer del Bou 7 i 9"/>
        <s v="Carrer de Sant Llorenç 44"/>
        <s v="Carrer de la Regata 12"/>
        <s v="Carrer de Santa Llúcia 4"/>
        <s v="Carrer Castell 36"/>
        <s v="Carrer del Fesolet 5"/>
        <s v="Plaça Major 1"/>
        <s v="Travessia de Sant Josep de Calassanç 5"/>
        <s v="Carrer de Sant Josep de Calassanç 3"/>
        <s v="Carrer de Sant Miquel 4"/>
        <s v="Carrer Llobera 0"/>
        <s v="Carrer de Sant Cristòfol 2"/>
        <s v="Carrer de Llobera 53"/>
        <s v="Carrer de Sant Llorenç 49"/>
        <s v="Carrer Castell 17"/>
        <s v="Carrer de Sant Miquel 8"/>
        <s v="Carrer de Sant Llorenç 13"/>
        <s v="Carrer Estret 2"/>
        <s v="Carrer de Sant Roc 10"/>
        <s v="Carrer Llobera 3"/>
        <s v="Carrer de Llobera 21"/>
        <s v="Carrer de Llobera 27 i 29"/>
        <s v="Carrer de Sant Llorenç 15"/>
        <s v="Travessia de Sant Llorenç 3"/>
        <s v="Carrer de Sant Llorenç 20"/>
        <s v="Plaça Sant Joan 18"/>
        <s v="Carrer Castell 28"/>
        <s v="Carrer de Sant Llorenç 30"/>
        <s v="Carrer de Sant Pau 19"/>
        <s v="Carrer de Sant Llorenç 3"/>
        <s v="Carrer Llobera 16"/>
        <s v="Carrer dels Dominics 19 i 20"/>
        <s v="Plaça Sant Joan 2"/>
        <s v="Carrer de Sant Cristòfol 7"/>
        <s v="Carrer de Sant Miquel Petit 15"/>
        <s v="Carrer de Sant Llorenç 9"/>
        <s v="Carrer de Sant Llorenç 46"/>
        <s v="Carrer de les Terceries 6"/>
        <s v="Carrer de Sant Miquel Petit 1"/>
        <s v="Carrer de Santa Llúcia 22"/>
        <s v="Plaça Sant Joan 1"/>
        <s v="Carrer Llobera 18"/>
        <s v="Carrer de Santa Llúcia 8"/>
        <s v="Carrer de la Regata 8"/>
        <s v="Carrer de Sant Roc 3 i 5"/>
        <s v="Travessia de Sant Josep de Calassanç 4 "/>
        <s v="Carrer Castell 43"/>
        <s v="Carrer de Mirabalda 6 i 8"/>
        <s v="Carrer de Sant Miquel 18"/>
        <s v="Carrer Castell 37"/>
        <s v="Carrer Castell 4"/>
        <s v="Travessia de Llobera 6"/>
        <s v="Travessia dels Dominics 2"/>
        <s v="Carrer Castell 20"/>
        <s v="Carrer de la Regata 6"/>
        <s v="Plaça Sant Joan 16"/>
        <s v="Carrer de Sant Roc 6"/>
        <s v="Carrer de Sant Cristòfol 4"/>
        <s v="Carrer de Sant Roc 14"/>
        <s v="Plaça de Sant Roc 3"/>
        <s v="Carrer dels Dominics 4"/>
        <s v="Carrer de Sant Llorenç 14"/>
        <s v="Carrer de Sant Llorenç 8"/>
        <s v="Carrer de Sant Llorenç 39"/>
        <s v="Carrer de Llobera 23"/>
        <s v="Plaça de Sant Roc 5"/>
        <s v="Carrer de Sant Llorenç 31"/>
        <s v="Carrer dels Dominics 15"/>
        <s v="Carrer Llobera 12"/>
        <s v="Travessia dels Dominics 0"/>
        <s v="Carrer de Sant Llorenç 22"/>
        <s v="Carrer de Sant Miquel Petit 5"/>
        <s v="Carrer de les Terceries 3"/>
        <s v="Carrer Castell 38 i 40"/>
        <s v="Carrer de Sant Pau 14"/>
        <s v="Carrer de Llobera 36"/>
        <s v="Carrer Llobera 11"/>
        <s v="Plaça Sant Joan 13"/>
        <s v="Travessia de Sant Josep de Calassanç 6"/>
        <s v="Carrer Castell 7"/>
        <s v="Carrer Castell 9"/>
        <s v="Carrer de Sant Miquel 9"/>
        <s v="Carrer de Sant Cristòfol 5"/>
        <s v="Carrer de Sant Miquel 5"/>
        <s v="Carrer Castell 1, 3 i 5"/>
        <s v="Carrer Castell 18"/>
        <s v="Plaça de Sant Pere 4"/>
        <s v="Plaça Sant Joan 12"/>
        <s v="Carrer del Bou 9"/>
        <s v="Plaça Sant Salvador 17 i 18"/>
        <s v="Carrer de Llobera 43"/>
        <s v="Carrer de Llobera 39"/>
        <s v="Carrer de les Llices 11"/>
        <s v="Carrer de Llobera 48b i 50"/>
        <s v="Plaça de Sant Pere 13"/>
        <s v="Carrer de Llobera 37"/>
        <s v="Carrer de Sant Roc 4"/>
        <s v="Carrer de Llobera 35"/>
        <s v="Carrer de Llobera 41"/>
        <s v="Plaça Major 6"/>
        <s v="Plaça Sant Isidre 5 i 6"/>
        <s v="Plaça de Sant Pere 8 i 9"/>
        <s v="Carrer de la Regata 3"/>
        <s v="Carrer de Sant Llorenç 46b"/>
        <s v="Carrer de la Regata 16"/>
        <s v="Carrer de Sant Roc 12"/>
        <s v="Plaça Major 9 i 10"/>
        <s v="Carrer de Sant Llorenç 38"/>
        <s v="Carrer Castell 23"/>
        <s v="Plaça Sant Salvador 10"/>
        <s v="Plaça Sant Salvador 19"/>
        <s v="Carrer de Llobera 44"/>
        <s v="Travessia de Llobera 3"/>
        <s v="Carrer de Santa Llúcia 21"/>
        <s v="Carrer de Sant Pau 5"/>
        <s v="Carrer de Santa Llúcia 16"/>
        <s v="Carrer de Sant Miquel Petit 10"/>
        <s v="Carrer Castell 15"/>
        <s v="Carrer Llobera 9"/>
        <s v="Carrer de Terceries 5"/>
        <s v="Carrer de Sant Roc 2"/>
        <s v="Carrer de la Mare de Déu 6"/>
        <s v="Carrer de la Regata 7"/>
        <s v="Carrer de la Mare de Déu 4"/>
        <s v="Carrer Castell 45"/>
        <s v="Carrer Castell 48"/>
        <s v="Carrer Castell 50 i 52"/>
        <s v="Carrer de Sant Llorenç 42"/>
        <s v="Carrer Castell 35"/>
        <s v="Travessia de Sant Isidre 8"/>
        <s v="Travessia de Sant Josep de Calassanç 2"/>
        <s v="Carrer Castell 3"/>
        <s v="Carrer de Sant Llorenç 17"/>
        <s v="Carrer de Sant Miquel Petit 8"/>
        <s v="Carrer de Mirabalda 3"/>
        <s v="Plaça Sant Joan 8"/>
        <s v="Carrer de Llobera 45"/>
        <s v="Carrer de Santa Llúcia 9"/>
        <s v="Carrer de Sant Llorenç 36"/>
        <s v="Carrer Llobera 2"/>
        <s v="Plaça de Sant Roc 10"/>
        <s v="Carrer Llobera 4 "/>
        <s v="Plaça Major 7"/>
        <s v="Carrer del Bou 5"/>
        <s v="Carrer de Sant Llorenç 16"/>
        <s v="Travessia dels Dominics 4"/>
        <s v="Carrer de Sant Llorenç 19"/>
        <s v="Carrer de Sant Miquel 1 i 3"/>
        <s v="Carrer de Sant Roc 1"/>
        <s v="Carrer Castell 34 i 36"/>
        <s v="Carrer de Sant Llorenç 48"/>
        <s v="Carrer de Llobera 51"/>
        <s v="Carrer Castell 2"/>
        <s v="Plaça Sant Joan 11"/>
        <s v="Carrer de Sant Miquel Petit 2"/>
        <s v="Carrer de Llobera 19"/>
        <s v="Plaça Sant Joan 15"/>
        <s v="Carrer de Sant Llorenç 33"/>
        <s v="Carrer de Sant Llorenç 29"/>
        <s v="Carrer de Sant Llorenç 6"/>
        <s v="Carrer dels Dominics 2"/>
        <s v="Carrer de Santa Llúcia 18"/>
        <s v="Carrer Castell 46"/>
        <s v="Carrer de Sant Pau 22"/>
        <s v="Plaça Sant Joan 9"/>
        <s v="Carrer Castell 11"/>
        <s v="Carrer de Sant Llorenç 54"/>
        <s v="Carrer de Sant Pau 16"/>
        <s v="Carrer de la Regata 24"/>
        <s v="Carrer de Sant Pau 20"/>
        <s v="Carrer de Santa Llúcia 12"/>
        <s v="Carrer de Sant Nicolau 5"/>
        <s v="Carrer de Sant Pau 7, 9 i 11"/>
        <s v="Plaça de Sant Pere 2"/>
        <s v="Carrer Castell 38"/>
        <s v="Carrer de Sant Pau 6"/>
        <s v="Carrer de Sant Josep de Calassanç 1"/>
        <s v="Plaça de Sant Roc 4"/>
        <s v="Carrer de Sant Josep de Calassanç 5"/>
        <s v="Carrer de Sant Miquel Petit 9"/>
        <s v="Carrer Llobera 14"/>
        <s v="Plaça de Sant Pere 12b"/>
        <s v="Plaça de la Catedral 3 i 4"/>
        <s v="Carrer de Llobera 49"/>
        <s v="Carrer de Llobera 33"/>
        <s v="Carrer Castell 30"/>
        <s v="Plaça Sant Joan 3"/>
        <s v="Carrer de Sant Roc 3"/>
        <s v="Carrer Castell 42"/>
        <s v="Carrer de Santa Llúcia 26"/>
        <s v="Carrer Llobera 6 i 8"/>
        <s v="Carrer dels Escolapis 3"/>
        <s v="Plaça Sant Isidre 7"/>
        <s v="Carrer de la Regata 23"/>
        <s v="Plaça de Sant Pere 12"/>
        <s v="Carrer de les Llices 3 i 5"/>
        <s v="Carrer Castell 33"/>
        <s v="Carrer de Llobera 30"/>
        <s v="Travessia de Sant Isidre 12"/>
        <s v="Carrer de Llobera 28"/>
        <s v="Carrer dels Dominics 18"/>
        <s v="Carrer de Sant Llorenç 35"/>
        <s v="Carrer de Sant Nicolau 3"/>
        <s v="Travessia de Sant Josep de Calassanç 8"/>
        <s v="Carrer de Sant Miquel 13"/>
        <s v="Carrer de les Terceries 7"/>
        <s v="Plaça Sant Joan 10"/>
        <s v="Carrer Castell 39"/>
        <s v="Plaça de Sant Pere 11"/>
        <s v="Carrer de Sant Llorenç 21"/>
        <s v="Carrer de Santa Llúcia 24"/>
        <s v="Carrer Castell 5"/>
        <s v="Carrer de Llobera 46"/>
        <s v="Carrer de Santa Llúcia 20"/>
        <s v="Carrer de Sant Pau 18"/>
        <s v="Carrer de Sant Miquel 12"/>
        <s v="Carrer de Sant Miquel 6"/>
        <s v="Carrer de Santa Llúcia 28"/>
        <s v="Carrer de la Regata 10"/>
        <s v="Carrer de Santa Llúcia 6"/>
        <s v="Carrer de Llobera 48a"/>
        <s v="Carrer de Sant Miquel 14"/>
        <s v="Carrer de Sant Llorenç 24"/>
        <s v="Carrer de les Llices 7"/>
        <s v="Carrer del Bou 7"/>
        <s v="Carrer Castell 43 i 45"/>
        <s v="Carrer de la Regata 26"/>
        <s v="Carrer Castell 44"/>
        <s v="Carrer de Sant Nicolau 7"/>
        <s v="Plaça de Sant Pere 9 bis"/>
        <s v="Plaça de Sant Roc 1"/>
        <s v="Travessia de Sant Isidre 16"/>
        <s v="Carrer de Santa Llúcia 11"/>
        <s v="Travessia de Sant Isidre 5"/>
        <s v="Plaça de la Catedral 6"/>
        <s v="Carrer de Sant Pau 27 i 29"/>
        <s v="Carrer de les Terceries 5"/>
        <s v="Carrer Castell 40"/>
        <s v="Carrer de Santa Llúcia 17"/>
        <s v="Carrer de les Llices 9"/>
        <s v="Carrer Estret 4"/>
        <s v="Carrer de Sant Miquel Petit 6"/>
        <s v="Carrer de Santa Llúcia 5"/>
        <s v="Carrer de Sant Nicolau 6"/>
        <s v="Carrer dels Dominics 13"/>
        <s v="Carrer de Santa Llúcia 3"/>
        <s v="Carrer dels Dominics 16"/>
        <s v="Carrer dels Dominics 9"/>
        <s v="Plaça de Sant Isidre 6"/>
        <s v="Carrer de Llobera 34"/>
        <s v="Plaça de Sant Roc 7"/>
        <s v="Carrer de Sant Josep de Calassanç 7"/>
        <s v="Carrer Llobera 1"/>
        <s v="Plaça de Sant Pere 8"/>
        <s v="Carrer dels Dominics 19"/>
        <s v="Carrer Sant Pere 3"/>
        <s v="Plaça de Sant Pere 7"/>
        <s v="Carrer de Sant Miquel 2"/>
        <s v="Carrer de Sant Pau 15"/>
        <s v="Carrer dels Dominics 10"/>
        <s v="Plaça de Sant Roc 6"/>
        <s v="Carrer de Sant Llorenç 39 "/>
        <s v="Carrer de les Llices 14"/>
        <s v="Carrer de Sant Pau 11"/>
        <s v="Carrer de Santa Llúcia 14"/>
        <s v="Carrer de Santa Llúcia 23"/>
        <s v="Carrer de Sant Llorenç 41"/>
        <s v="Carrer dels Escolapis 2"/>
        <s v="Carrer de les Llices 1"/>
        <s v="Carrer Castell 24 i26" u="1"/>
        <s v="Plaça de Sant Pere 9" u="1"/>
      </sharedItems>
    </cacheField>
    <cacheField name="Barri" numFmtId="0">
      <sharedItems/>
    </cacheField>
    <cacheField name="Gènere" numFmtId="0">
      <sharedItems/>
    </cacheField>
    <cacheField name="Nom_x000a_casa" numFmtId="0">
      <sharedItems/>
    </cacheField>
    <cacheField name="Casa_x000a_existent?" numFmtId="0">
      <sharedItems/>
    </cacheField>
    <cacheField name="Documentat" numFmtId="0">
      <sharedItems/>
    </cacheField>
    <cacheField name="Nom_x000a_destacat?" numFmtId="0">
      <sharedItems/>
    </cacheField>
    <cacheField name="Nom _x000a_Actual?" numFmtId="0">
      <sharedItems/>
    </cacheField>
    <cacheField name="Nivell _x000a_d'us (%)" numFmtId="9">
      <sharedItems containsSemiMixedTypes="0" containsString="0" containsNumber="1" minValue="0.2" maxValue="1"/>
    </cacheField>
    <cacheField name="Nivell d'us" numFmtId="9">
      <sharedItems/>
    </cacheField>
    <cacheField name="Tipus" numFmtId="0">
      <sharedItems/>
    </cacheField>
    <cacheField name="Identifica" numFmtId="0">
      <sharedItems/>
    </cacheField>
    <cacheField name="Estructura morfològica" numFmtId="0">
      <sharedItems/>
    </cacheField>
    <cacheField name="Tipologia semàntica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24">
  <r>
    <n v="1"/>
    <x v="0"/>
    <s v="Carrer Castell 32"/>
    <s v="Santa Susanna"/>
    <s v="femení"/>
    <s v="sí"/>
    <s v="sí"/>
    <s v="sí"/>
    <s v="sí"/>
    <s v="no"/>
    <n v="0.4"/>
    <s v="Ocasional"/>
    <s v="institució"/>
    <s v="casa"/>
    <s v="l: sintagma nominal"/>
    <s v="q: nom comercial"/>
  </r>
  <r>
    <n v="2"/>
    <x v="1"/>
    <s v="Carrer Castell 19"/>
    <s v="Sant Domènec"/>
    <s v="femení"/>
    <s v="sí"/>
    <s v="sí"/>
    <s v="sí"/>
    <s v="no"/>
    <s v="sí"/>
    <n v="1"/>
    <s v="Habitual"/>
    <s v="institució"/>
    <s v="casa"/>
    <s v="l: sintagma nominal"/>
    <s v="p: institució"/>
  </r>
  <r>
    <n v="3"/>
    <x v="2"/>
    <s v="Plaça Major 5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"/>
    <x v="3"/>
    <s v="Travessia de Sant Miquel Petit 6"/>
    <s v="Sant Roc"/>
    <s v="femení"/>
    <s v="sí"/>
    <s v="no"/>
    <s v="sí"/>
    <s v="sí"/>
    <s v="no"/>
    <n v="0.2"/>
    <s v="Minoritari"/>
    <s v="renom"/>
    <s v="família"/>
    <s v="f: casa+article+nom comú"/>
    <s v="o: malnom"/>
  </r>
  <r>
    <n v="5"/>
    <x v="4"/>
    <s v="Carrer de Sant Miquel 7"/>
    <s v="Sant Miquel"/>
    <s v="femení"/>
    <s v="sí"/>
    <s v="sí"/>
    <s v="sí"/>
    <s v="no"/>
    <s v="sí"/>
    <n v="1"/>
    <s v="Habitual"/>
    <s v="nom"/>
    <s v="comerç"/>
    <s v="a: casa+article+nom propi"/>
    <s v="a: prenom"/>
  </r>
  <r>
    <n v="6"/>
    <x v="5"/>
    <s v="Carrer Castell 24 i 26"/>
    <s v="Santa Susanna"/>
    <s v="masculí"/>
    <s v="sí"/>
    <s v="sí"/>
    <s v="sí"/>
    <s v="sí"/>
    <s v="sí"/>
    <n v="0.6"/>
    <s v="Ocasional"/>
    <s v="nom"/>
    <s v="casa"/>
    <s v="a: casa+article+nom propi"/>
    <s v="a: prenom"/>
  </r>
  <r>
    <n v="7"/>
    <x v="6"/>
    <s v="Carrer de Sant Cristòfol 9"/>
    <s v="Sant Cristòfol"/>
    <s v="masculí"/>
    <s v="sí"/>
    <s v="sí"/>
    <s v="sí"/>
    <s v="sí"/>
    <s v="sí"/>
    <n v="1"/>
    <s v="Habitual"/>
    <s v="ofici"/>
    <s v="comerç"/>
    <s v="h: casa+article+nom comú+adjectiu"/>
    <s v="l: ofici+malnom"/>
  </r>
  <r>
    <n v="8"/>
    <x v="7"/>
    <s v="Travessia de Sant Roc 3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9"/>
    <x v="8"/>
    <s v="Plaça Major 5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10"/>
    <x v="9"/>
    <s v="Carrer de Santa Llúcia 10"/>
    <s v="Sant Llorenç"/>
    <s v="masculí"/>
    <s v="sí"/>
    <s v="sí"/>
    <s v="no"/>
    <s v="sí"/>
    <s v="no"/>
    <n v="0.2"/>
    <s v="Minoritari"/>
    <s v="cognom"/>
    <s v="casa"/>
    <s v="b: casa+article+nom propi+nom propi"/>
    <s v="b: prenom+llinatge"/>
  </r>
  <r>
    <n v="11"/>
    <x v="10"/>
    <s v="Carrer de Sant Llorenç 11"/>
    <s v="Sant Miquel"/>
    <s v="masculí"/>
    <s v="sí"/>
    <s v="sí"/>
    <s v="sí"/>
    <s v="no"/>
    <s v="sí"/>
    <n v="0.6"/>
    <s v="Ocasional"/>
    <s v="cognom"/>
    <s v="casa"/>
    <s v="a: casa+article+nom propi"/>
    <s v="x: opac"/>
  </r>
  <r>
    <n v="12"/>
    <x v="11"/>
    <s v="Carrer de Santa Llúcia 30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13"/>
    <x v="12"/>
    <s v="Carrer de Llobera 55 i 57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14"/>
    <x v="13"/>
    <s v="Carrer de Santa Llúcia 13 i 15"/>
    <s v="Sant Llorenç"/>
    <s v="masculí"/>
    <s v="sí"/>
    <s v="sí"/>
    <s v="sí"/>
    <s v="sí"/>
    <s v="sí"/>
    <n v="0.6"/>
    <s v="Ocasional"/>
    <s v="cognom"/>
    <s v="propietari"/>
    <s v="b: casa+article+nom propi+nom propi"/>
    <s v="b: prenom+llinatge"/>
  </r>
  <r>
    <n v="15"/>
    <x v="14"/>
    <s v="Carrer Castell 25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16"/>
    <x v="15"/>
    <s v="Travessia dels Dominics 1"/>
    <s v="Sant Ignasi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17"/>
    <x v="16"/>
    <s v="Plaça Sant Joan 16 i 17"/>
    <s v="Sant Joan"/>
    <s v="masculí"/>
    <s v="sí"/>
    <s v="sí"/>
    <s v="sí"/>
    <s v="sí"/>
    <s v="sí"/>
    <n v="1"/>
    <s v="Habitual"/>
    <s v="nom"/>
    <s v="casa"/>
    <s v="a: casa+article+nom propi"/>
    <s v="a: prenom"/>
  </r>
  <r>
    <n v="18"/>
    <x v="17"/>
    <s v="Carrer de Llobera 52"/>
    <s v="Santa Anna"/>
    <s v="femení"/>
    <s v="sí"/>
    <s v="sí"/>
    <s v="sí"/>
    <s v="no"/>
    <s v="no"/>
    <n v="0.4"/>
    <s v="Ocasional"/>
    <s v="nom"/>
    <s v="casa"/>
    <s v="a: casa+article+nom propi"/>
    <s v="a: prenom"/>
  </r>
  <r>
    <n v="19"/>
    <x v="18"/>
    <s v="Carrer dels Dominics 20"/>
    <s v="Sant Llorenç"/>
    <s v="masculí"/>
    <s v="sí"/>
    <s v="no"/>
    <s v="sí"/>
    <s v="no"/>
    <s v="no"/>
    <n v="0.2"/>
    <s v="Minoritari"/>
    <s v="nom"/>
    <s v="casa"/>
    <s v="e: casa+article+nom propi+sintagma nominal"/>
    <s v="d: prenom+origen"/>
  </r>
  <r>
    <n v="20"/>
    <x v="19"/>
    <s v="Plaça Sant Joan 19"/>
    <s v="Sant Joan"/>
    <s v="masculí"/>
    <s v="sí"/>
    <s v="sí"/>
    <s v="sí"/>
    <s v="no"/>
    <s v="no"/>
    <n v="0.2"/>
    <s v="Minoritari"/>
    <s v="ofici"/>
    <s v="casa"/>
    <s v="f: casa+article+nom comú"/>
    <s v="j: ofici"/>
  </r>
  <r>
    <n v="21"/>
    <x v="20"/>
    <s v="Plaça Major 9"/>
    <s v="Sant Serapi"/>
    <s v="masculí"/>
    <s v="sí"/>
    <s v="no"/>
    <s v="sí"/>
    <s v="no"/>
    <s v="no"/>
    <n v="0.4"/>
    <s v="Ocasional"/>
    <s v="cognom"/>
    <s v="casa"/>
    <s v="a: casa+article+nom propi"/>
    <s v="f: llinatge"/>
  </r>
  <r>
    <n v="22"/>
    <x v="21"/>
    <s v="Carrer de Sant Roc 8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3"/>
    <x v="22"/>
    <s v="Carrer Llobera 5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4"/>
    <x v="23"/>
    <s v="Carrer de Llobera 31"/>
    <s v="Santa Anna"/>
    <s v="masculí"/>
    <s v="sí"/>
    <s v="sí"/>
    <s v="sí"/>
    <s v="no"/>
    <s v="sí"/>
    <n v="0.6"/>
    <s v="Ocasional"/>
    <s v="cognom"/>
    <s v="casa"/>
    <s v="b: casa+article+nom propi+nom propi"/>
    <s v="b: prenom+llinatge"/>
  </r>
  <r>
    <n v="25"/>
    <x v="24"/>
    <s v="Carrer de Sant Llorenç 23 i 25"/>
    <s v="Sant Ignasi"/>
    <s v="masculí"/>
    <s v="sí"/>
    <s v="sí"/>
    <s v="sí"/>
    <s v="sí"/>
    <s v="sí"/>
    <n v="0.6"/>
    <s v="Ocasional"/>
    <s v="cognom"/>
    <s v="casa"/>
    <s v="a: casa+article+nom propi"/>
    <s v="x: opac"/>
  </r>
  <r>
    <n v="26"/>
    <x v="25"/>
    <s v="Carrer de Mirabalda 5"/>
    <s v="Santa Anna"/>
    <s v="femení"/>
    <s v="sí"/>
    <s v="sí"/>
    <s v="no"/>
    <s v="sí"/>
    <s v="sí"/>
    <n v="0.6"/>
    <s v="Ocasional"/>
    <s v="nom"/>
    <s v="casa"/>
    <s v="a: casa+article+nom propi"/>
    <s v="a: prenom"/>
  </r>
  <r>
    <n v="27"/>
    <x v="26"/>
    <s v="Carrer dels Dominics 8"/>
    <s v="Sant Miquel"/>
    <s v="masculí"/>
    <s v="sí"/>
    <s v="sí"/>
    <s v="sí"/>
    <s v="sí"/>
    <s v="sí"/>
    <n v="0.6"/>
    <s v="Ocasional"/>
    <s v="nom"/>
    <s v="casa"/>
    <s v="a: casa+article+nom propi"/>
    <s v="a: prenom"/>
  </r>
  <r>
    <n v="28"/>
    <x v="27"/>
    <s v="Carrer de la Regata 5"/>
    <s v="Sant Joan"/>
    <s v="masculí"/>
    <s v="sí"/>
    <s v="sí"/>
    <s v="sí"/>
    <s v="sí"/>
    <s v="no"/>
    <n v="0.4"/>
    <s v="Ocasional"/>
    <s v="renom"/>
    <s v="casa"/>
    <s v="a: casa+article+nom propi"/>
    <s v="f: llinatge"/>
  </r>
  <r>
    <n v="29"/>
    <x v="28"/>
    <s v="Carrer de Sant Miquel Petit 12"/>
    <s v="Sant Roc"/>
    <s v="masculí"/>
    <s v="sí"/>
    <s v="sí"/>
    <s v="sí"/>
    <s v="no"/>
    <s v="no"/>
    <n v="0.2"/>
    <s v="Minoritari"/>
    <s v="ofici"/>
    <s v="casa"/>
    <s v="f: casa+article+nom comú"/>
    <s v="j: ofici"/>
  </r>
  <r>
    <n v="30"/>
    <x v="29"/>
    <s v="Carrer de Sant Miquel 20"/>
    <s v="Sant Miquel"/>
    <s v="masculí"/>
    <s v="sí"/>
    <s v="sí"/>
    <s v="sí"/>
    <s v="sí"/>
    <s v="sí"/>
    <n v="0.6"/>
    <s v="Ocasional"/>
    <s v="renom"/>
    <s v="casa"/>
    <s v="f: casa+article+nom comú"/>
    <s v="o: malnom"/>
  </r>
  <r>
    <n v="31"/>
    <x v="30"/>
    <s v="Carrer Castell 16"/>
    <s v="Sant Domènec"/>
    <s v="masculí"/>
    <s v="sí"/>
    <s v="sí"/>
    <s v="sí"/>
    <s v="no"/>
    <s v="no"/>
    <n v="0.2"/>
    <s v="Minoritari"/>
    <s v="ofici"/>
    <s v="família"/>
    <s v="f: casa+article+nom comú"/>
    <s v="j: ofici"/>
  </r>
  <r>
    <n v="32"/>
    <x v="31"/>
    <s v="Carrer Castell 16"/>
    <s v="Sant Domènec"/>
    <s v="masculí"/>
    <s v="sí"/>
    <s v="sí"/>
    <s v="sí"/>
    <s v="no"/>
    <s v="no"/>
    <n v="0.4"/>
    <s v="Ocasional"/>
    <s v="ofici"/>
    <s v="família"/>
    <s v="f: casa+article+nom comú"/>
    <s v="j: ofici"/>
  </r>
  <r>
    <n v="33"/>
    <x v="32"/>
    <s v="Carrer de Llobera 52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34"/>
    <x v="33"/>
    <s v="Carrer de Sant Cristòfol 3"/>
    <s v="Sant Cristòfol"/>
    <s v="masculí"/>
    <s v="sí"/>
    <s v="sí"/>
    <s v="sí"/>
    <s v="sí"/>
    <s v="sí"/>
    <n v="1"/>
    <s v="Habitual"/>
    <s v="cognom"/>
    <s v="comerç"/>
    <s v="a: casa+article+nom propi"/>
    <s v="f: llinatge"/>
  </r>
  <r>
    <n v="35"/>
    <x v="34"/>
    <s v="Carrer Castell 16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6"/>
    <x v="35"/>
    <s v="Carrer Estret 6"/>
    <s v="Santa Anna"/>
    <s v="femení"/>
    <s v="sí"/>
    <s v="sí"/>
    <s v="sí"/>
    <s v="sí"/>
    <s v="sí"/>
    <n v="0.6"/>
    <s v="Ocasional"/>
    <s v="nom"/>
    <s v="casa"/>
    <s v="a: casa+article+nom propi"/>
    <s v="a: prenom"/>
  </r>
  <r>
    <n v="37"/>
    <x v="36"/>
    <s v="Carrer de Sant Miquel 15"/>
    <s v="Sant Miquel"/>
    <s v="masculí"/>
    <s v="sí"/>
    <s v="sí"/>
    <s v="sí"/>
    <s v="sí"/>
    <s v="sí"/>
    <n v="1"/>
    <s v="Habitual"/>
    <s v="cognom"/>
    <s v="casa"/>
    <s v="a: casa+article+nom propi"/>
    <s v="j: ofici"/>
  </r>
  <r>
    <n v="38"/>
    <x v="37"/>
    <s v="Carrer de Sant Llorenç 32 i 34"/>
    <s v="Sant Llorenç"/>
    <s v="masculí"/>
    <s v="sí"/>
    <s v="sí"/>
    <s v="sí"/>
    <s v="sí"/>
    <s v="sí"/>
    <n v="0.6"/>
    <s v="Ocasional"/>
    <s v="cognom"/>
    <s v="casa"/>
    <s v="a: casa+article+nom propi"/>
    <s v="m: origen"/>
  </r>
  <r>
    <n v="39"/>
    <x v="38"/>
    <s v="Plaça de Sant Joan 18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40"/>
    <x v="39"/>
    <s v="Carrer de Sant Llorenç 18"/>
    <s v="Sant Miquel"/>
    <s v="masculí"/>
    <s v="sí"/>
    <s v="sí"/>
    <s v="sí"/>
    <s v="no"/>
    <s v="no"/>
    <n v="0.2"/>
    <s v="Minoritari"/>
    <s v="renom"/>
    <s v="casa"/>
    <s v="f: casa+article+nom comú"/>
    <s v="o: malnom"/>
  </r>
  <r>
    <n v="41"/>
    <x v="40"/>
    <s v="Carrer de Sant Llorenç 40"/>
    <s v="Sant Llorenç"/>
    <s v="femení"/>
    <s v="sí"/>
    <s v="sí"/>
    <s v="sí"/>
    <s v="no"/>
    <s v="no"/>
    <n v="0.4"/>
    <s v="Ocasional"/>
    <s v="renom"/>
    <s v="casa"/>
    <s v="a: casa+article+nom propi"/>
    <s v="o: malnom"/>
  </r>
  <r>
    <n v="42"/>
    <x v="41"/>
    <s v="Travessia de Sant Miquel Petit 4"/>
    <s v="Sant Roc"/>
    <s v="femení"/>
    <s v="sí"/>
    <s v="sí"/>
    <s v="no"/>
    <s v="no"/>
    <s v="no"/>
    <n v="0.2"/>
    <s v="Minoritari"/>
    <s v="renom"/>
    <s v="família"/>
    <s v="f: casa+article+nom comú"/>
    <s v="o: malnom"/>
  </r>
  <r>
    <n v="43"/>
    <x v="42"/>
    <s v="Carrer de Llobera 20"/>
    <s v="Santa Anna"/>
    <s v="femení"/>
    <s v="sí"/>
    <s v="no"/>
    <s v="sí"/>
    <s v="sí"/>
    <s v="no"/>
    <n v="0.2"/>
    <s v="Minoritari"/>
    <s v="origen"/>
    <s v="casa"/>
    <s v="f: casa+article+nom comú"/>
    <s v="m: origen"/>
  </r>
  <r>
    <n v="44"/>
    <x v="43"/>
    <s v="Carrer de Sant Miquel 10"/>
    <s v="Sant Miquel"/>
    <s v="femení"/>
    <s v="sí"/>
    <s v="sí"/>
    <s v="sí"/>
    <s v="sí"/>
    <s v="sí"/>
    <n v="1"/>
    <s v="Habitual"/>
    <s v="nom"/>
    <s v="casa"/>
    <s v="a: casa+article+nom propi"/>
    <s v="a: prenom"/>
  </r>
  <r>
    <n v="45"/>
    <x v="44"/>
    <s v="Carrer Llobera 7"/>
    <s v="Sant Serapi"/>
    <s v="masculí"/>
    <s v="sí"/>
    <s v="sí"/>
    <s v="sí"/>
    <s v="no"/>
    <s v="sí"/>
    <n v="0.8"/>
    <s v="Habitual"/>
    <s v="nom"/>
    <s v="casa"/>
    <s v="e: casa+article+nom propi+sintagma nominal"/>
    <s v="d: prenom+origen"/>
  </r>
  <r>
    <n v="46"/>
    <x v="45"/>
    <s v="Plaça Sant Salvador 15"/>
    <s v="Sant Salvador"/>
    <s v="femení"/>
    <s v="sí"/>
    <s v="sí"/>
    <s v="sí"/>
    <s v="sí"/>
    <s v="sí"/>
    <n v="1"/>
    <s v="Habitual"/>
    <s v="nom"/>
    <s v="comerç"/>
    <s v="b: casa+article+nom propi+nom propi"/>
    <s v="b: prenom+llinatge"/>
  </r>
  <r>
    <n v="47"/>
    <x v="46"/>
    <s v="Carrer Castell 27"/>
    <s v="Santa Susanna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48"/>
    <x v="47"/>
    <s v="Carrer de Sant Miquel Petit 11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49"/>
    <x v="48"/>
    <s v="Carrer de Mirabalda 4"/>
    <s v="Sant Domènec"/>
    <s v="femení"/>
    <s v="sí"/>
    <s v="sí"/>
    <s v="sí"/>
    <s v="no"/>
    <s v="sí"/>
    <n v="0.8"/>
    <s v="Habitual"/>
    <s v="ofici"/>
    <s v="família"/>
    <s v="f: casa+article+nom comú"/>
    <s v="j: ofici"/>
  </r>
  <r>
    <n v="50"/>
    <x v="49"/>
    <s v="Carrer de les Llices 24"/>
    <s v="Sant Pau"/>
    <s v="femení"/>
    <s v="sí"/>
    <s v="sí"/>
    <s v="sí"/>
    <s v="sí"/>
    <s v="no"/>
    <n v="0.2"/>
    <s v="Minoritari"/>
    <s v="nom"/>
    <s v="casa"/>
    <s v="b: casa+article+nom propi+nom propi"/>
    <s v="b: prenom+llinatge"/>
  </r>
  <r>
    <n v="51"/>
    <x v="50"/>
    <s v="Carrer de Sant Llorenç 27"/>
    <s v="Sant Ignasi"/>
    <s v="femení"/>
    <s v="sí"/>
    <s v="sí"/>
    <s v="sí"/>
    <s v="no"/>
    <s v="no"/>
    <n v="0.2"/>
    <s v="Minoritari"/>
    <s v="nom"/>
    <s v="comerç"/>
    <s v="b: casa+article+nom propi+nom propi"/>
    <s v="b: prenom+llinatge"/>
  </r>
  <r>
    <n v="52"/>
    <x v="51"/>
    <s v="Carrer de Sant Miquel Petit 3"/>
    <s v="Sant Roc"/>
    <s v="femení"/>
    <s v="sí"/>
    <s v="sí"/>
    <s v="sí"/>
    <s v="no"/>
    <s v="sí"/>
    <n v="0.6"/>
    <s v="Ocasional"/>
    <s v="nom"/>
    <s v="família"/>
    <s v="b: casa+article+nom propi+nom propi"/>
    <s v="b: prenom+llinatge"/>
  </r>
  <r>
    <n v="53"/>
    <x v="52"/>
    <s v="Carrer de Sant Llorenç 7"/>
    <s v="Sant Miquel"/>
    <s v="femení"/>
    <s v="sí"/>
    <s v="sí"/>
    <s v="sí"/>
    <s v="sí"/>
    <s v="sí"/>
    <n v="1"/>
    <s v="Habitual"/>
    <s v="ofici"/>
    <s v="casa"/>
    <s v="f: casa+article+nom comú"/>
    <s v="j: ofici"/>
  </r>
  <r>
    <n v="54"/>
    <x v="53"/>
    <s v="Carrer de Mirabalda 5"/>
    <s v="Santa Anna"/>
    <s v="femení"/>
    <s v="sí"/>
    <s v="sí"/>
    <s v="no"/>
    <s v="no"/>
    <s v="no"/>
    <n v="0.2"/>
    <s v="Minoritari"/>
    <s v="renom"/>
    <s v="casa"/>
    <s v="a: casa+article+nom propi"/>
    <s v="x: opac"/>
  </r>
  <r>
    <n v="55"/>
    <x v="54"/>
    <s v="Carrer de Sant Llorenç 5"/>
    <s v="Sant Miquel"/>
    <s v="femení"/>
    <s v="sí"/>
    <s v="sí"/>
    <s v="sí"/>
    <s v="no"/>
    <s v="sí"/>
    <n v="0.8"/>
    <s v="Habitual"/>
    <s v="renom"/>
    <s v="casa"/>
    <s v="f: casa+article+nom comú"/>
    <s v="o: malnom"/>
  </r>
  <r>
    <n v="56"/>
    <x v="55"/>
    <s v="Carrer de Llobera 40"/>
    <s v="Santa Anna"/>
    <s v="femení"/>
    <s v="sí"/>
    <s v="sí"/>
    <s v="sí"/>
    <s v="no"/>
    <s v="no"/>
    <n v="0.4"/>
    <s v="Ocasional"/>
    <s v="nom"/>
    <s v="casa"/>
    <s v="e: casa+article+nom propi+sintagma nominal"/>
    <s v="d: prenom+origen"/>
  </r>
  <r>
    <n v="57"/>
    <x v="56"/>
    <s v="Plaça Sant Salvador 11"/>
    <s v="Sant Salvador"/>
    <s v="femení"/>
    <s v="sí"/>
    <s v="sí"/>
    <s v="sí"/>
    <s v="sí"/>
    <s v="sí"/>
    <n v="0.8"/>
    <s v="Habitual"/>
    <s v="renom"/>
    <s v="casa"/>
    <s v="a: casa+article+nom propi"/>
    <s v="a: prenom"/>
  </r>
  <r>
    <n v="58"/>
    <x v="57"/>
    <s v="Carrer del Bou 2"/>
    <s v="Sant Miquel"/>
    <s v="femení"/>
    <s v="sí"/>
    <s v="sí"/>
    <s v="no"/>
    <s v="no"/>
    <s v="no"/>
    <n v="0.2"/>
    <s v="Minoritari"/>
    <s v="nom"/>
    <s v="família"/>
    <s v="a: casa+article+nom propi"/>
    <s v="a: prenom"/>
  </r>
  <r>
    <n v="59"/>
    <x v="58"/>
    <s v="Carrer de Sant Pau 25"/>
    <s v="Sant Pau"/>
    <s v="femení"/>
    <s v="sí"/>
    <s v="sí"/>
    <s v="sí"/>
    <s v="no"/>
    <s v="sí"/>
    <n v="0.8"/>
    <s v="Habitual"/>
    <s v="nom"/>
    <s v="família"/>
    <s v="a: casa+article+nom propi"/>
    <s v="a: prenom"/>
  </r>
  <r>
    <n v="60"/>
    <x v="59"/>
    <s v="Plaça de Sant Roc 2"/>
    <s v="Sant Roc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1"/>
    <x v="60"/>
    <s v="Carrer Castell 29"/>
    <s v="Santa Susanna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2"/>
    <x v="61"/>
    <s v="Carrer de Llobera 13, 15 i 17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3"/>
    <x v="62"/>
    <s v="Carrer de Llobera 38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4"/>
    <x v="63"/>
    <s v="Plaça Sant Salvador 16"/>
    <s v="Sant Salvador"/>
    <s v="femení"/>
    <s v="sí"/>
    <s v="sí"/>
    <s v="sí"/>
    <s v="sí"/>
    <s v="sí"/>
    <n v="0.6"/>
    <s v="Ocasional"/>
    <s v="cognom"/>
    <s v="propietari"/>
    <s v="b: casa+article+nom propi+nom propi"/>
    <s v="d: prenom+origen"/>
  </r>
  <r>
    <n v="65"/>
    <x v="64"/>
    <s v="Plaça de Sant Joan 18"/>
    <s v="Sant Joan"/>
    <s v="femení"/>
    <s v="sí"/>
    <s v="sí"/>
    <s v="sí"/>
    <s v="no"/>
    <s v="no"/>
    <n v="0.2"/>
    <s v="Minoritari"/>
    <s v="nom"/>
    <s v="propietari"/>
    <s v="b: casa+article+nom propi+nom propi"/>
    <s v="b: prenom+llinatge"/>
  </r>
  <r>
    <n v="66"/>
    <x v="65"/>
    <s v="Carrer de Mirabalda 4"/>
    <s v="Sant Domènec"/>
    <s v="femení"/>
    <s v="sí"/>
    <s v="sí"/>
    <s v="sí"/>
    <s v="no"/>
    <s v="sí"/>
    <n v="0.6"/>
    <s v="Ocasional"/>
    <s v="nom"/>
    <s v="família"/>
    <s v="b: casa+article+nom propi+nom propi"/>
    <s v="d: prenom+origen"/>
  </r>
  <r>
    <n v="67"/>
    <x v="66"/>
    <s v="Carrer de Llobera 47"/>
    <s v="Santa Anna"/>
    <s v="femení"/>
    <s v="sí"/>
    <s v="sí"/>
    <s v="sí"/>
    <s v="no"/>
    <s v="no"/>
    <n v="0.2"/>
    <s v="Minoritari"/>
    <s v="nom"/>
    <s v="família"/>
    <s v="a: casa+article+nom propi"/>
    <s v="a: prenom"/>
  </r>
  <r>
    <n v="68"/>
    <x v="67"/>
    <s v="Carrer de la Regata 22"/>
    <s v="Sant Ignasi"/>
    <s v="femení"/>
    <s v="sí"/>
    <s v="sí"/>
    <s v="sí"/>
    <s v="no"/>
    <s v="no"/>
    <n v="0.2"/>
    <s v="Minoritari"/>
    <s v="renom"/>
    <s v="comerç"/>
    <s v="f: casa+article+nom comú"/>
    <s v="m: origen"/>
  </r>
  <r>
    <n v="69"/>
    <x v="68"/>
    <s v="Carrer del Bou 4"/>
    <s v="Sant Miquel"/>
    <s v="femení"/>
    <s v="sí"/>
    <s v="sí"/>
    <s v="sí"/>
    <s v="no"/>
    <s v="sí"/>
    <n v="0.6"/>
    <s v="Ocasional"/>
    <s v="nom"/>
    <s v="casa"/>
    <s v="a: casa+article+nom propi"/>
    <s v="a: prenom"/>
  </r>
  <r>
    <n v="70"/>
    <x v="69"/>
    <s v="Plaça Major 11"/>
    <s v="Sant Serapi"/>
    <s v="femení"/>
    <s v="sí"/>
    <s v="sí"/>
    <s v="sí"/>
    <s v="sí"/>
    <s v="sí"/>
    <n v="0.8"/>
    <s v="Habitual"/>
    <s v="renom"/>
    <s v="casa"/>
    <s v="e: casa+article+nom propi+sintagma nominal"/>
    <s v="d: prenom+origen"/>
  </r>
  <r>
    <n v="71"/>
    <x v="70"/>
    <s v="Carrer de Llobera 42"/>
    <s v="Santa Anna"/>
    <s v="femení"/>
    <s v="sí"/>
    <s v="sí"/>
    <s v="sí"/>
    <s v="sí"/>
    <s v="sí"/>
    <n v="0.6"/>
    <s v="Ocasional"/>
    <s v="ofici"/>
    <s v="casa"/>
    <s v="h: casa+article+nom comú+adjectiu"/>
    <s v="l: ofici+malnom"/>
  </r>
  <r>
    <n v="72"/>
    <x v="71"/>
    <s v="Carrer del Bou 11"/>
    <s v="Sant Miquel"/>
    <s v="femení"/>
    <s v="sí"/>
    <s v="sí"/>
    <s v="sí"/>
    <s v="no"/>
    <s v="sí"/>
    <n v="0.6"/>
    <s v="Ocasional"/>
    <s v="nom"/>
    <s v="família"/>
    <s v="e: casa+article+nom propi+sintagma nominal"/>
    <s v="d: prenom+origen"/>
  </r>
  <r>
    <n v="73"/>
    <x v="72"/>
    <s v="Carrer de Sant Cristòfol 6"/>
    <s v="Sant Cristòfol"/>
    <s v="femení"/>
    <s v="sí"/>
    <s v="sí"/>
    <s v="sí"/>
    <s v="no"/>
    <s v="no"/>
    <n v="0.2"/>
    <s v="Minoritari"/>
    <s v="origen"/>
    <s v="casa"/>
    <s v="f: casa+article+nom comú"/>
    <s v="m: origen"/>
  </r>
  <r>
    <n v="74"/>
    <x v="73"/>
    <s v="Carrer de Sant Nicolau 9"/>
    <s v="Sant Salvador"/>
    <s v="femení"/>
    <s v="sí"/>
    <s v="sí"/>
    <s v="sí"/>
    <s v="no"/>
    <s v="no"/>
    <n v="0.4"/>
    <s v="Ocasional"/>
    <s v="cognom"/>
    <s v="casa"/>
    <s v="a: casa+article+nom propi"/>
    <s v="f: llinatge"/>
  </r>
  <r>
    <n v="75"/>
    <x v="74"/>
    <s v="Carrer de la Regata 17"/>
    <s v="Sant Llorenç"/>
    <s v="femení"/>
    <s v="sí"/>
    <s v="sí"/>
    <s v="sí"/>
    <s v="sí"/>
    <s v="no"/>
    <n v="0.2"/>
    <s v="Minoritari"/>
    <s v="renom"/>
    <s v="família"/>
    <s v="f: casa+article+nom comú"/>
    <s v="o: malnom"/>
  </r>
  <r>
    <n v="76"/>
    <x v="75"/>
    <s v="Carrer de la Regata 25"/>
    <s v="Sant Llorenç"/>
    <s v="femení"/>
    <s v="sí"/>
    <s v="sí"/>
    <s v="sí"/>
    <s v="sí"/>
    <s v="no"/>
    <n v="0.4"/>
    <s v="Ocasional"/>
    <s v="renom"/>
    <s v="casa"/>
    <s v="f: casa+article+nom comú"/>
    <s v="j: ofici"/>
  </r>
  <r>
    <n v="77"/>
    <x v="76"/>
    <s v="Carrer de Mirabalda 4"/>
    <s v="Sant Domènec"/>
    <s v="femení"/>
    <s v="sí"/>
    <s v="sí"/>
    <s v="sí"/>
    <s v="no"/>
    <s v="no"/>
    <n v="0.4"/>
    <s v="Ocasional"/>
    <s v="renom"/>
    <s v="comerç"/>
    <s v="d: casa+article+nom propi+adjectiu"/>
    <s v="e: prenom+malnom"/>
  </r>
  <r>
    <n v="78"/>
    <x v="77"/>
    <s v="Carrer de Sant Roc 7"/>
    <s v="Sant Roc"/>
    <s v="femení"/>
    <s v="sí"/>
    <s v="sí"/>
    <s v="sí"/>
    <s v="no"/>
    <s v="no"/>
    <n v="0.4"/>
    <s v="Ocasional"/>
    <s v="nom"/>
    <s v="casa"/>
    <s v="b: casa+article+nom propi+nom propi"/>
    <s v="b: prenom+llinatge"/>
  </r>
  <r>
    <n v="79"/>
    <x v="78"/>
    <s v="Carrer de Sant Pau 12"/>
    <s v="Sant Pau"/>
    <s v="femení"/>
    <s v="sí"/>
    <s v="sí"/>
    <s v="sí"/>
    <s v="sí"/>
    <s v="sí"/>
    <n v="0.6"/>
    <s v="Ocasional"/>
    <s v="nom"/>
    <s v="casa"/>
    <s v="e: casa+article+nom propi+sintagma nominal"/>
    <s v="d: prenom+origen"/>
  </r>
  <r>
    <n v="80"/>
    <x v="79"/>
    <s v="Plaça Sant Salvador 3, 4 i 5"/>
    <s v="Sant Salvador"/>
    <s v="femení"/>
    <s v="sí"/>
    <s v="sí"/>
    <s v="sí"/>
    <s v="no"/>
    <s v="sí"/>
    <n v="0.6"/>
    <s v="Ocasional"/>
    <s v="cognom"/>
    <s v="casa"/>
    <s v="a: casa+article+nom propi"/>
    <s v="a: prenom"/>
  </r>
  <r>
    <n v="81"/>
    <x v="80"/>
    <s v="Plaça de Sant Pere 3"/>
    <s v="Santa Anna"/>
    <s v="femení"/>
    <s v="sí"/>
    <s v="sí"/>
    <s v="sí"/>
    <s v="no"/>
    <s v="sí"/>
    <n v="0.6"/>
    <s v="Ocasional"/>
    <s v="origen"/>
    <s v="comerç"/>
    <s v="f: casa+article+nom comú"/>
    <s v="m: origen"/>
  </r>
  <r>
    <n v="82"/>
    <x v="81"/>
    <s v="Carrer del Bou 1, 3 i 5"/>
    <s v="Sant Miquel"/>
    <s v="femení"/>
    <s v="sí"/>
    <s v="sí"/>
    <s v="sí"/>
    <s v="no"/>
    <s v="sí"/>
    <n v="0.6"/>
    <s v="Ocasional"/>
    <s v="nom"/>
    <s v="casa"/>
    <s v="b: casa+article+nom propi+nom propi"/>
    <s v="b: prenom+llinatge"/>
  </r>
  <r>
    <n v="83"/>
    <x v="82"/>
    <s v="Carrer de Llobera 25"/>
    <s v="Santa Anna"/>
    <s v="femení"/>
    <s v="sí"/>
    <s v="sí"/>
    <s v="sí"/>
    <s v="sí"/>
    <s v="sí"/>
    <n v="0.8"/>
    <s v="Habitual"/>
    <s v="religios"/>
    <s v="propietari"/>
    <s v="f: casa+article+nom comú"/>
    <s v="p: institució"/>
  </r>
  <r>
    <n v="84"/>
    <x v="83"/>
    <s v="Carrer del Bou 7 i 9"/>
    <s v="Sant Miquel"/>
    <s v="femení"/>
    <s v="sí"/>
    <s v="sí"/>
    <s v="sí"/>
    <s v="sí"/>
    <s v="sí"/>
    <n v="1"/>
    <s v="Habitual"/>
    <s v="cognom"/>
    <s v="comerç"/>
    <s v="a: casa+article+nom propi"/>
    <s v="f: llinatge"/>
  </r>
  <r>
    <n v="85"/>
    <x v="84"/>
    <s v="Carrer de Sant Llorenç 44"/>
    <s v="Sant Llorenç"/>
    <s v="femení"/>
    <s v="sí"/>
    <s v="sí"/>
    <s v="sí"/>
    <s v="sí"/>
    <s v="sí"/>
    <n v="1"/>
    <s v="Habitual"/>
    <s v="nom"/>
    <s v="propietari"/>
    <s v="b: casa+article+nom propi+nom propi"/>
    <s v="b: prenom+llinatge"/>
  </r>
  <r>
    <n v="86"/>
    <x v="85"/>
    <s v="Carrer de la Regata 12"/>
    <s v="Sant Salvador"/>
    <s v="femení"/>
    <s v="sí"/>
    <s v="sí"/>
    <s v="no"/>
    <s v="sí"/>
    <s v="no"/>
    <n v="0.2"/>
    <s v="Minoritari"/>
    <s v="nom"/>
    <s v="família"/>
    <s v="d: casa+article+nom propi+adjectiu"/>
    <s v="d: prenom+origen"/>
  </r>
  <r>
    <n v="87"/>
    <x v="86"/>
    <s v="Carrer de Santa Llúcia 4"/>
    <s v="Sant Llorenç"/>
    <s v="femení"/>
    <s v="sí"/>
    <s v="sí"/>
    <s v="sí"/>
    <s v="sí"/>
    <s v="sí"/>
    <n v="1"/>
    <s v="Habitual"/>
    <s v="nom"/>
    <s v="casa"/>
    <s v="a: casa+article+nom propi"/>
    <s v="a: prenom"/>
  </r>
  <r>
    <n v="88"/>
    <x v="87"/>
    <s v="Carrer del Fesolet 5"/>
    <s v="Sant Domènec"/>
    <s v="femení"/>
    <s v="sí"/>
    <s v="sí"/>
    <s v="no"/>
    <s v="sí"/>
    <s v="no"/>
    <n v="0.4"/>
    <s v="Ocasional"/>
    <s v="cognom"/>
    <s v="casa"/>
    <s v="a: casa+article+nom propi"/>
    <s v="f: llinatge"/>
  </r>
  <r>
    <n v="89"/>
    <x v="88"/>
    <s v="Plaça Major 1"/>
    <s v="Sant Serapi"/>
    <s v="femení"/>
    <s v="sí"/>
    <s v="sí"/>
    <s v="sí"/>
    <s v="sí"/>
    <s v="sí"/>
    <n v="0.6"/>
    <s v="Ocasional"/>
    <s v="origen"/>
    <s v="casa"/>
    <s v="e: casa+article+nom propi+sintagma nominal"/>
    <s v="h: llinatge+origen"/>
  </r>
  <r>
    <n v="90"/>
    <x v="89"/>
    <s v="Travessia de Sant Josep de Calassanç 5"/>
    <s v="Sant Serapi"/>
    <s v="femení"/>
    <s v="sí"/>
    <s v="sí"/>
    <s v="sí"/>
    <s v="no"/>
    <s v="sí"/>
    <n v="1"/>
    <s v="Habitual"/>
    <s v="nom"/>
    <s v="comerç"/>
    <s v="b: casa+article+nom propi+nom propi"/>
    <s v="b: prenom+llinatge"/>
  </r>
  <r>
    <n v="91"/>
    <x v="90"/>
    <s v="Plaça de Sant Joan 18"/>
    <s v="Sant Joan"/>
    <s v="femení"/>
    <s v="sí"/>
    <s v="sí"/>
    <s v="sí"/>
    <s v="no"/>
    <s v="no"/>
    <n v="0.2"/>
    <s v="Minoritari"/>
    <s v="nom"/>
    <s v="casa"/>
    <s v="b: casa+article+nom propi+nom propi"/>
    <s v="b: prenom+llinatge"/>
  </r>
  <r>
    <n v="92"/>
    <x v="91"/>
    <s v="Carrer de Sant Roc 7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3"/>
    <x v="92"/>
    <s v="Carrer de Sant Josep de Calassanç 3"/>
    <s v="Sant Domènec"/>
    <s v="femení"/>
    <s v="sí"/>
    <s v="sí"/>
    <s v="sí"/>
    <s v="sí"/>
    <s v="sí"/>
    <n v="0.8"/>
    <s v="Habitual"/>
    <s v="renom"/>
    <s v="casa"/>
    <s v="f: casa+article+nom comú"/>
    <s v="m: origen"/>
  </r>
  <r>
    <n v="94"/>
    <x v="93"/>
    <s v="Carrer de Sant Miquel 4"/>
    <s v="Sant Miquel"/>
    <s v="femení"/>
    <s v="sí"/>
    <s v="sí"/>
    <s v="sí"/>
    <s v="sí"/>
    <s v="sí"/>
    <n v="0.6"/>
    <s v="Ocasional"/>
    <s v="origen"/>
    <s v="casa"/>
    <s v="f: casa+article+nom comú"/>
    <s v="m: origen"/>
  </r>
  <r>
    <n v="95"/>
    <x v="94"/>
    <s v="Carrer de Santa Llúcia 30"/>
    <s v="Sant Llorenç"/>
    <s v="femení"/>
    <s v="sí"/>
    <s v="sí"/>
    <s v="sí"/>
    <s v="no"/>
    <s v="no"/>
    <n v="0.4"/>
    <s v="Ocasional"/>
    <s v="renom"/>
    <s v="família"/>
    <s v="f: casa+article+nom comú"/>
    <s v="o: malnom"/>
  </r>
  <r>
    <n v="96"/>
    <x v="95"/>
    <s v="Carrer Llobera 0"/>
    <s v="Sant Serapi"/>
    <s v="femení"/>
    <s v="sí"/>
    <s v="no"/>
    <s v="sí"/>
    <s v="sí"/>
    <s v="no"/>
    <n v="0.4"/>
    <s v="Ocasional"/>
    <s v="renom"/>
    <s v="casa"/>
    <s v="f: casa+article+nom comú"/>
    <s v="o: malnom"/>
  </r>
  <r>
    <n v="97"/>
    <x v="96"/>
    <s v="Carrer de Sant Roc 7"/>
    <s v="Sant Roc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98"/>
    <x v="97"/>
    <s v="Travessia de Sant Roc 3"/>
    <s v="Sant Roc"/>
    <s v="femení"/>
    <s v="sí"/>
    <s v="sí"/>
    <s v="sí"/>
    <s v="no"/>
    <s v="no"/>
    <n v="0.4"/>
    <s v="Ocasional"/>
    <s v="renom"/>
    <s v="casa"/>
    <s v="f: casa+article+nom comú"/>
    <s v="m: origen"/>
  </r>
  <r>
    <n v="99"/>
    <x v="98"/>
    <s v="Carrer de Llobera 53"/>
    <s v="Santa Anna"/>
    <s v="femení"/>
    <s v="sí"/>
    <s v="sí"/>
    <s v="sí"/>
    <s v="sí"/>
    <s v="sí"/>
    <n v="0.8"/>
    <s v="Habitual"/>
    <s v="religios"/>
    <s v="casa"/>
    <s v="a: casa+article+nom propi"/>
    <s v="p: institució"/>
  </r>
  <r>
    <n v="100"/>
    <x v="99"/>
    <s v="Carrer de Sant Llorenç 49"/>
    <s v="Sant Llorenç"/>
    <s v="femení"/>
    <s v="sí"/>
    <s v="sí"/>
    <s v="sí"/>
    <s v="no"/>
    <s v="no"/>
    <n v="0.2"/>
    <s v="Minoritari"/>
    <s v="renom"/>
    <s v="família"/>
    <s v="f: casa+article+nom comú"/>
    <s v="x: opac"/>
  </r>
  <r>
    <n v="101"/>
    <x v="100"/>
    <s v="Carrer Castell 17"/>
    <s v="Sant Domènec"/>
    <s v="femení"/>
    <s v="sí"/>
    <s v="sí"/>
    <s v="sí"/>
    <s v="no"/>
    <s v="no"/>
    <n v="0.4"/>
    <s v="Ocasional"/>
    <s v="renom"/>
    <s v="comerç"/>
    <s v="a: casa+article+nom propi"/>
    <s v="m: origen"/>
  </r>
  <r>
    <n v="102"/>
    <x v="101"/>
    <s v="Carrer de Sant Miquel 8"/>
    <s v="Sant Miquel"/>
    <s v="femení"/>
    <s v="sí"/>
    <s v="sí"/>
    <s v="sí"/>
    <s v="no"/>
    <s v="no"/>
    <n v="0.4"/>
    <s v="Ocasional"/>
    <s v="renom"/>
    <s v="comerç"/>
    <s v="f: casa+article+nom comú"/>
    <s v="m: origen"/>
  </r>
  <r>
    <n v="103"/>
    <x v="102"/>
    <s v="Carrer de Llobera 53"/>
    <s v="Santa Anna"/>
    <s v="femení"/>
    <s v="sí"/>
    <s v="sí"/>
    <s v="sí"/>
    <s v="no"/>
    <s v="sí"/>
    <n v="0.6"/>
    <s v="Ocasional"/>
    <s v="religios"/>
    <s v="casa"/>
    <s v="h: casa+article+nom comú+adjectiu"/>
    <s v="p: institució"/>
  </r>
  <r>
    <n v="104"/>
    <x v="103"/>
    <s v="Carrer de Sant Nicolau 9"/>
    <s v="Sant Salvador"/>
    <s v="femení"/>
    <s v="sí"/>
    <s v="sí"/>
    <s v="sí"/>
    <s v="sí"/>
    <s v="sí"/>
    <n v="0.6"/>
    <s v="Ocasional"/>
    <s v="nom"/>
    <s v="comerç"/>
    <s v="a: casa+article+nom propi"/>
    <s v="a: prenom"/>
  </r>
  <r>
    <n v="105"/>
    <x v="104"/>
    <s v="Carrer de Sant Llorenç 13"/>
    <s v="Sant Ignasi"/>
    <s v="femení"/>
    <s v="sí"/>
    <s v="sí"/>
    <s v="sí"/>
    <s v="no"/>
    <s v="no"/>
    <n v="0.4"/>
    <s v="Ocasional"/>
    <s v="renom"/>
    <s v="comerç"/>
    <s v="f: casa+article+nom comú"/>
    <s v="m: origen"/>
  </r>
  <r>
    <n v="106"/>
    <x v="105"/>
    <s v="Carrer Estret 2"/>
    <s v="Santa Anna"/>
    <s v="femení"/>
    <s v="sí"/>
    <s v="sí"/>
    <s v="no"/>
    <s v="sí"/>
    <s v="sí"/>
    <n v="0.6"/>
    <s v="Ocasional"/>
    <s v="cognom"/>
    <s v="casa"/>
    <s v="a: casa+article+nom propi"/>
    <s v="f: llinatge"/>
  </r>
  <r>
    <n v="107"/>
    <x v="106"/>
    <s v="Carrer de Sant Roc 10"/>
    <s v="Sant Roc"/>
    <s v="femení"/>
    <s v="sí"/>
    <s v="sí"/>
    <s v="sí"/>
    <s v="sí"/>
    <s v="sí"/>
    <n v="0.6"/>
    <s v="Ocasional"/>
    <s v="cognom"/>
    <s v="casa"/>
    <s v="a: casa+article+nom propi"/>
    <s v="f: llinatge"/>
  </r>
  <r>
    <n v="108"/>
    <x v="107"/>
    <s v="Carrer Castell 21"/>
    <s v="Santa Susanna"/>
    <s v="femení"/>
    <s v="sí"/>
    <s v="sí"/>
    <s v="sí"/>
    <s v="sí"/>
    <s v="sí"/>
    <n v="1"/>
    <s v="Habitual"/>
    <s v="marca"/>
    <s v="propietari"/>
    <s v="l: sintagma nominal"/>
    <s v="q: nom comercial"/>
  </r>
  <r>
    <n v="109"/>
    <x v="108"/>
    <s v="Carrer Llobera 3"/>
    <s v="Sant Serapi"/>
    <s v="masculí"/>
    <s v="sí"/>
    <s v="sí"/>
    <s v="sí"/>
    <s v="no"/>
    <s v="sí"/>
    <n v="0.6"/>
    <s v="Ocasional"/>
    <s v="cognom"/>
    <s v="casa"/>
    <s v="b: casa+article+nom propi+nom propi"/>
    <s v="f: llinatge"/>
  </r>
  <r>
    <n v="110"/>
    <x v="109"/>
    <s v="Carrer de Llobera 21"/>
    <s v="Santa Anna"/>
    <s v="masculí"/>
    <s v="sí"/>
    <s v="sí"/>
    <s v="sí"/>
    <s v="no"/>
    <s v="sí"/>
    <n v="0.6"/>
    <s v="Ocasional"/>
    <s v="cognom"/>
    <s v="família"/>
    <s v="a: casa+article+nom propi"/>
    <s v="f: llinatge"/>
  </r>
  <r>
    <n v="111"/>
    <x v="110"/>
    <s v="Carrer de Llobera 27 i 29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12"/>
    <x v="111"/>
    <s v="Carrer de Sant Llorenç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113"/>
    <x v="112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14"/>
    <x v="113"/>
    <s v="Carrer de Santa Llúcia 4"/>
    <s v="Sant Llorenç"/>
    <s v="masculí"/>
    <s v="sí"/>
    <s v="sí"/>
    <s v="no"/>
    <s v="no"/>
    <s v="no"/>
    <n v="0.2"/>
    <s v="Minoritari"/>
    <s v="cognom"/>
    <s v="casa"/>
    <s v="a: casa+article+nom propi"/>
    <s v="f: llinatge"/>
  </r>
  <r>
    <n v="115"/>
    <x v="114"/>
    <s v="Carrer Castell 28"/>
    <s v="Santa Susanna"/>
    <s v="masculí"/>
    <s v="sí"/>
    <s v="sí"/>
    <s v="sí"/>
    <s v="sí"/>
    <s v="sí"/>
    <n v="1"/>
    <s v="Habitual"/>
    <s v="nom"/>
    <s v="casa"/>
    <s v="a: casa+article+nom propi"/>
    <s v="a: prenom"/>
  </r>
  <r>
    <n v="116"/>
    <x v="115"/>
    <s v="Carrer Castell 22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117"/>
    <x v="116"/>
    <s v="Carrer de Sant Llorenç 32 i 34"/>
    <s v="Sant Llorenç"/>
    <s v="masculí"/>
    <s v="sí"/>
    <s v="sí"/>
    <s v="sí"/>
    <s v="no"/>
    <s v="no"/>
    <n v="0.8"/>
    <s v="Habitual"/>
    <s v="ofici"/>
    <s v="casa"/>
    <s v="g: casa+article+nom comú+nom propi"/>
    <s v="g: llinatge+ofici"/>
  </r>
  <r>
    <n v="118"/>
    <x v="117"/>
    <s v="Carrer de Sant Llorenç 18"/>
    <s v="Sant Miquel"/>
    <s v="masculí"/>
    <s v="sí"/>
    <s v="sí"/>
    <s v="sí"/>
    <s v="sí"/>
    <s v="sí"/>
    <n v="1"/>
    <s v="Habitual"/>
    <s v="ofici"/>
    <s v="comerç"/>
    <s v="g: casa+article+nom comú+nom propi"/>
    <s v="k: ofici+origen"/>
  </r>
  <r>
    <n v="119"/>
    <x v="118"/>
    <s v="Carrer de Sant Pau 19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120"/>
    <x v="119"/>
    <s v="Carrer de Llobera 4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121"/>
    <x v="120"/>
    <s v="Carrer de Mirabalda 4"/>
    <s v="Sant Domènec"/>
    <s v="masculí"/>
    <s v="sí"/>
    <s v="sí"/>
    <s v="sí"/>
    <s v="sí"/>
    <s v="sí"/>
    <n v="1"/>
    <s v="Habitual"/>
    <s v="cognom"/>
    <s v="casa"/>
    <s v="a: casa+article+nom propi"/>
    <s v="f: llinatge"/>
  </r>
  <r>
    <n v="122"/>
    <x v="121"/>
    <s v="Carrer de Mirabalda 4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123"/>
    <x v="122"/>
    <s v="Carrer Llobera 1 bis"/>
    <s v="Sant Serapi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124"/>
    <x v="123"/>
    <s v="Carrer de Sant Llorenç 3"/>
    <s v="Sant Miquel"/>
    <s v="masculí"/>
    <s v="sí"/>
    <s v="sí"/>
    <s v="sí"/>
    <s v="sí"/>
    <s v="sí"/>
    <n v="0.8"/>
    <s v="Habitual"/>
    <s v="ofici"/>
    <s v="casa"/>
    <s v="g: casa+article+nom comú+nom propi"/>
    <s v="c: prenom+ofici"/>
  </r>
  <r>
    <n v="125"/>
    <x v="124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26"/>
    <x v="125"/>
    <s v="Carrer Llobera 16"/>
    <s v="Sant Serapi"/>
    <s v="masculí"/>
    <s v="sí"/>
    <s v="sí"/>
    <s v="no"/>
    <s v="sí"/>
    <s v="sí"/>
    <n v="0.6"/>
    <s v="Ocasional"/>
    <s v="nom"/>
    <s v="casa"/>
    <s v="a: casa+article+nom propi"/>
    <s v="a: prenom"/>
  </r>
  <r>
    <n v="127"/>
    <x v="126"/>
    <s v="Carrer dels Dominics 19 i 20"/>
    <s v="Sant Llorenç"/>
    <s v="masculí"/>
    <s v="sí"/>
    <s v="sí"/>
    <s v="sí"/>
    <s v="sí"/>
    <s v="sí"/>
    <n v="0.6"/>
    <s v="Ocasional"/>
    <s v="renom"/>
    <s v="casa"/>
    <s v="a: casa+article+nom propi"/>
    <s v="m: origen"/>
  </r>
  <r>
    <n v="128"/>
    <x v="127"/>
    <s v="Carrer de Sant Josep de Calassanç 3"/>
    <s v="Sant Domènec"/>
    <s v="masculí"/>
    <s v="sí"/>
    <s v="sí"/>
    <s v="sí"/>
    <s v="no"/>
    <s v="no"/>
    <n v="0.4"/>
    <s v="Ocasional"/>
    <s v="renom"/>
    <s v="casa"/>
    <s v="h: casa+article+nom comú+adjectiu"/>
    <s v="o: malnom"/>
  </r>
  <r>
    <n v="129"/>
    <x v="128"/>
    <s v="Plaça Sant Joan 2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130"/>
    <x v="129"/>
    <s v="Carrer Llobera 1 bis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131"/>
    <x v="130"/>
    <s v="Carrer de Sant Cristòfol 7"/>
    <s v="Sant Cristòfol"/>
    <s v="masculí"/>
    <s v="sí"/>
    <s v="sí"/>
    <s v="sí"/>
    <s v="sí"/>
    <s v="no"/>
    <n v="0.2"/>
    <s v="Minoritari"/>
    <s v="origen"/>
    <s v="casa"/>
    <s v="a: casa+article+nom propi"/>
    <s v="m: origen"/>
  </r>
  <r>
    <n v="132"/>
    <x v="131"/>
    <s v="Carrer de Sant Miquel Petit 15"/>
    <s v="Sant Roc"/>
    <s v="masculí"/>
    <s v="sí"/>
    <s v="sí"/>
    <s v="no"/>
    <s v="sí"/>
    <s v="sí"/>
    <n v="0.6"/>
    <s v="Ocasional"/>
    <s v="cognom"/>
    <s v="casa"/>
    <s v="a: casa+article+nom propi"/>
    <s v="f: llinatge"/>
  </r>
  <r>
    <n v="133"/>
    <x v="132"/>
    <s v="Carrer de Sant Llorenç 9"/>
    <s v="Sant Miquel"/>
    <s v="masculí"/>
    <s v="sí"/>
    <s v="sí"/>
    <s v="sí"/>
    <s v="sí"/>
    <s v="sí"/>
    <n v="0.6"/>
    <s v="Ocasional"/>
    <s v="nom"/>
    <s v="família"/>
    <s v="j: casa+article+adjectiu+nom propi"/>
    <s v="e: prenom+malnom"/>
  </r>
  <r>
    <n v="134"/>
    <x v="133"/>
    <s v="Carrer de Llobera 27 i 2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35"/>
    <x v="134"/>
    <s v="Carrer de Sant Llorenç 46"/>
    <s v="Sant Llorenç"/>
    <s v="masculí"/>
    <s v="sí"/>
    <s v="sí"/>
    <s v="sí"/>
    <s v="sí"/>
    <s v="sí"/>
    <n v="1"/>
    <s v="Habitual"/>
    <s v="cognom"/>
    <s v="casa"/>
    <s v="a: casa+article+nom propi"/>
    <s v="f: llinatge"/>
  </r>
  <r>
    <n v="136"/>
    <x v="135"/>
    <s v="Travessia de Sant Roc 3"/>
    <s v="Sant Roc"/>
    <s v="masculí"/>
    <s v="sí"/>
    <s v="sí"/>
    <s v="sí"/>
    <s v="no"/>
    <s v="no"/>
    <n v="0.2"/>
    <s v="Minoritari"/>
    <s v="cognom"/>
    <s v="casa"/>
    <s v="a: casa+article+nom propi"/>
    <s v="m: origen"/>
  </r>
  <r>
    <n v="137"/>
    <x v="136"/>
    <s v="Carrer de les Terceries 6"/>
    <s v="Sant Cristòfol"/>
    <s v="masculí"/>
    <s v="sí"/>
    <s v="sí"/>
    <s v="sí"/>
    <s v="sí"/>
    <s v="no"/>
    <n v="0.2"/>
    <s v="Minoritari"/>
    <s v="ofici"/>
    <s v="comerç"/>
    <s v="h: casa+article+nom comú+adjectiu"/>
    <s v="l: ofici+malnom"/>
  </r>
  <r>
    <n v="138"/>
    <x v="137"/>
    <s v="Carrer de Sant Miquel Petit 1"/>
    <s v="Sant Roc"/>
    <s v="masculí"/>
    <s v="sí"/>
    <s v="sí"/>
    <s v="sí"/>
    <s v="sí"/>
    <s v="sí"/>
    <n v="0.8"/>
    <s v="Habitual"/>
    <s v="renom"/>
    <s v="casa"/>
    <s v="f: casa+article+nom comú"/>
    <s v="o: malnom"/>
  </r>
  <r>
    <n v="139"/>
    <x v="138"/>
    <s v="Carrer de Santa Llúcia 22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140"/>
    <x v="139"/>
    <s v="Carrer de Sant Miquel 7"/>
    <s v="Sant Miquel"/>
    <s v="masculí"/>
    <s v="sí"/>
    <s v="sí"/>
    <s v="sí"/>
    <s v="sí"/>
    <s v="sí"/>
    <n v="1"/>
    <s v="Habitual"/>
    <s v="renom"/>
    <s v="casa"/>
    <s v="a: casa+article+nom propi"/>
    <s v="m: origen"/>
  </r>
  <r>
    <n v="141"/>
    <x v="140"/>
    <s v="Carrer de Sant Miquel 7"/>
    <s v="Sant Miquel"/>
    <s v="masculí"/>
    <s v="sí"/>
    <s v="sí"/>
    <s v="sí"/>
    <s v="no"/>
    <s v="sí"/>
    <n v="1"/>
    <s v="Habitual"/>
    <s v="renom"/>
    <s v="casa"/>
    <s v="f: casa+article+nom comú"/>
    <s v="o: malnom"/>
  </r>
  <r>
    <n v="142"/>
    <x v="141"/>
    <s v="Plaça Sant Joan 1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143"/>
    <x v="142"/>
    <s v="Carrer Llobera 18"/>
    <s v="Sant Serapi"/>
    <s v="masculí"/>
    <s v="sí"/>
    <s v="sí"/>
    <s v="sí"/>
    <s v="no"/>
    <s v="no"/>
    <n v="0.2"/>
    <s v="Minoritari"/>
    <s v="renom"/>
    <s v="casa"/>
    <s v="f: casa+article+nom comú"/>
    <s v="o: malnom"/>
  </r>
  <r>
    <n v="144"/>
    <x v="143"/>
    <s v="Carrer de Sant Llorenç 40"/>
    <s v="Sant Llorenç"/>
    <s v="masculí"/>
    <s v="sí"/>
    <s v="sí"/>
    <s v="sí"/>
    <s v="sí"/>
    <s v="sí"/>
    <n v="0.6"/>
    <s v="Ocasional"/>
    <s v="cognom"/>
    <s v="casa"/>
    <s v="a: casa+article+nom propi"/>
    <s v="f: llinatge"/>
  </r>
  <r>
    <n v="145"/>
    <x v="144"/>
    <s v="Carrer de Santa Llúcia 8"/>
    <s v="Sant Llorenç"/>
    <s v="masculí"/>
    <s v="sí"/>
    <s v="sí"/>
    <s v="sí"/>
    <s v="sí"/>
    <s v="no"/>
    <n v="0.4"/>
    <s v="Ocasional"/>
    <s v="renom"/>
    <s v="casa"/>
    <s v="a: casa+article+nom propi"/>
    <s v="m: origen"/>
  </r>
  <r>
    <n v="146"/>
    <x v="145"/>
    <s v="Carrer de la Regata 8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47"/>
    <x v="146"/>
    <s v="Carrer de Llobera 31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148"/>
    <x v="147"/>
    <s v="Carrer de Sant Roc 3 i 5"/>
    <s v="Sant Roc"/>
    <s v="masculí"/>
    <s v="sí"/>
    <s v="sí"/>
    <s v="sí"/>
    <s v="no"/>
    <s v="sí"/>
    <n v="0.8"/>
    <s v="Habitual"/>
    <s v="cognom"/>
    <s v="casa"/>
    <s v="a: casa+article+nom propi"/>
    <s v="f: llinatge"/>
  </r>
  <r>
    <n v="149"/>
    <x v="148"/>
    <s v="Travessia de Sant Josep de Calassanç 4 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150"/>
    <x v="149"/>
    <s v="Carrer Castell 43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151"/>
    <x v="150"/>
    <s v="Carrer de Sant Miquel 18"/>
    <s v="Sant Miquel"/>
    <s v="masculí"/>
    <s v="sí"/>
    <s v="sí"/>
    <s v="sí"/>
    <s v="sí"/>
    <s v="sí"/>
    <n v="0.8"/>
    <s v="Habitual"/>
    <s v="ofici"/>
    <s v="casa"/>
    <s v="f: casa+article+nom comú"/>
    <s v="j: ofici"/>
  </r>
  <r>
    <n v="152"/>
    <x v="151"/>
    <s v="Plaça Sant Salvador 11"/>
    <s v="Sant Salvador"/>
    <s v="masculí"/>
    <s v="sí"/>
    <s v="sí"/>
    <s v="no"/>
    <s v="no"/>
    <s v="sí"/>
    <n v="0.6"/>
    <s v="Ocasional"/>
    <s v="cognom"/>
    <s v="casa"/>
    <s v="a: casa+article+nom propi"/>
    <s v="f: llinatge"/>
  </r>
  <r>
    <n v="153"/>
    <x v="152"/>
    <s v="Carrer Castell 3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54"/>
    <x v="153"/>
    <s v="Travessia dels Dominics 2"/>
    <s v="Sant Ignasi"/>
    <s v="masculí"/>
    <s v="sí"/>
    <s v="sí"/>
    <s v="sí"/>
    <s v="sí"/>
    <s v="sí"/>
    <n v="1"/>
    <s v="Habitual"/>
    <s v="nom"/>
    <s v="comerç"/>
    <s v="a: casa+article+nom propi"/>
    <s v="a: prenom"/>
  </r>
  <r>
    <n v="155"/>
    <x v="154"/>
    <s v="Carrer de Santa Llúcia 8"/>
    <s v="Sant Llorenç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156"/>
    <x v="155"/>
    <s v="Carrer de Sant Llorenç 46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157"/>
    <x v="156"/>
    <s v="Carrer de la Regata 6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58"/>
    <x v="157"/>
    <s v="Plaça Sant Joan 16"/>
    <s v="Sant Joan"/>
    <s v="masculí"/>
    <s v="sí"/>
    <s v="no"/>
    <s v="sí"/>
    <s v="no"/>
    <s v="no"/>
    <n v="0.2"/>
    <s v="Minoritari"/>
    <s v="renom"/>
    <s v="casa"/>
    <s v="f: casa+article+nom comú"/>
    <s v="o: malnom"/>
  </r>
  <r>
    <n v="159"/>
    <x v="158"/>
    <s v="Carrer de Sant Roc 6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160"/>
    <x v="159"/>
    <s v="Carrer de Sant Cristòfol 4"/>
    <s v="Sant Cristòfol"/>
    <s v="masculí"/>
    <s v="sí"/>
    <s v="sí"/>
    <s v="sí"/>
    <s v="sí"/>
    <s v="sí"/>
    <n v="0.8"/>
    <s v="Habitual"/>
    <s v="ofici"/>
    <s v="casa"/>
    <s v="h: casa+article+nom comú+adjectiu"/>
    <s v="l: ofici+malnom"/>
  </r>
  <r>
    <n v="161"/>
    <x v="160"/>
    <s v="Plaça de Sant Roc 3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162"/>
    <x v="161"/>
    <s v="Carrer dels Dominics 4"/>
    <s v="Sant Miquel"/>
    <s v="masculí"/>
    <s v="sí"/>
    <s v="sí"/>
    <s v="sí"/>
    <s v="no"/>
    <s v="no"/>
    <n v="0.4"/>
    <s v="Ocasional"/>
    <s v="ofici"/>
    <s v="comerç"/>
    <s v="f: casa+article+nom comú"/>
    <s v="j: ofici"/>
  </r>
  <r>
    <n v="163"/>
    <x v="162"/>
    <s v="Carrer de Sant Llorenç 14"/>
    <s v="Sant Miquel"/>
    <s v="masculí"/>
    <s v="sí"/>
    <s v="sí"/>
    <s v="sí"/>
    <s v="sí"/>
    <s v="sí"/>
    <n v="0.6"/>
    <s v="Ocasional"/>
    <s v="ofici"/>
    <s v="casa"/>
    <s v="f: casa+article+nom comú"/>
    <s v="j: ofici"/>
  </r>
  <r>
    <n v="164"/>
    <x v="163"/>
    <s v="Carrer de Sant Llorenç 8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165"/>
    <x v="164"/>
    <s v="Carrer de Sant Llorenç 39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166"/>
    <x v="165"/>
    <s v="Plaça Major 4"/>
    <s v="Sant Serapi"/>
    <s v="masculí"/>
    <s v="sí"/>
    <s v="sí"/>
    <s v="sí"/>
    <s v="no"/>
    <s v="sí"/>
    <n v="0.8"/>
    <s v="Habitual"/>
    <s v="origen"/>
    <s v="casa"/>
    <s v="a: casa+article+nom propi"/>
    <s v="m: origen"/>
  </r>
  <r>
    <n v="167"/>
    <x v="166"/>
    <s v="Carrer del Bou 1, 3 i 5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168"/>
    <x v="167"/>
    <s v="Carrer del Bou 1, 3 i 5"/>
    <s v="Sant Miquel"/>
    <s v="masculí"/>
    <s v="sí"/>
    <s v="no"/>
    <s v="sí"/>
    <s v="no"/>
    <s v="no"/>
    <n v="0.2"/>
    <s v="Minoritari"/>
    <s v="cognom"/>
    <s v="comerç"/>
    <s v="e: casa+article+nom propi+sintagma nominal"/>
    <s v="h: llinatge+origen"/>
  </r>
  <r>
    <n v="169"/>
    <x v="168"/>
    <s v="Carrer de Llobera 23"/>
    <s v="Santa Anna"/>
    <s v="masculí"/>
    <s v="sí"/>
    <s v="sí"/>
    <s v="sí"/>
    <s v="sí"/>
    <s v="sí"/>
    <n v="0.6"/>
    <s v="Ocasional"/>
    <s v="origen"/>
    <s v="casa"/>
    <s v="i: casa+article+nom comú+sintagma nominal"/>
    <s v="m: origen"/>
  </r>
  <r>
    <n v="170"/>
    <x v="169"/>
    <s v="Plaça de Sant Roc 5"/>
    <s v="Sant Roc"/>
    <s v="masculí"/>
    <s v="sí"/>
    <s v="sí"/>
    <s v="sí"/>
    <s v="sí"/>
    <s v="sí"/>
    <n v="0.6"/>
    <s v="Ocasional"/>
    <s v="origen"/>
    <s v="casa"/>
    <s v="a: casa+article+nom propi"/>
    <s v="m: origen"/>
  </r>
  <r>
    <n v="171"/>
    <x v="170"/>
    <s v="Carrer de Sant Llorenç 31"/>
    <s v="Sant Ignasi"/>
    <s v="masculí"/>
    <s v="sí"/>
    <s v="sí"/>
    <s v="sí"/>
    <s v="sí"/>
    <s v="sí"/>
    <n v="0.8"/>
    <s v="Habitual"/>
    <s v="origen"/>
    <s v="casa"/>
    <s v="d: casa+article+nom propi+adjectiu"/>
    <s v="n: origen+malnom"/>
  </r>
  <r>
    <n v="172"/>
    <x v="171"/>
    <s v="Carrer dels Dominics 15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173"/>
    <x v="172"/>
    <s v="Travessia dels Dominics 0"/>
    <s v="Sant Ignasi"/>
    <s v="masculí"/>
    <s v="sí"/>
    <s v="no"/>
    <s v="sí"/>
    <s v="sí"/>
    <s v="no"/>
    <n v="0.2"/>
    <s v="Minoritari"/>
    <s v="ofici"/>
    <s v="casa"/>
    <s v="f: casa+article+nom comú"/>
    <s v="j: ofici"/>
  </r>
  <r>
    <n v="174"/>
    <x v="173"/>
    <s v="Carrer Llobera 5"/>
    <s v="Sant Serapi"/>
    <s v="masculí"/>
    <s v="sí"/>
    <s v="sí"/>
    <s v="sí"/>
    <s v="no"/>
    <s v="sí"/>
    <n v="1"/>
    <s v="Habitual"/>
    <s v="origen"/>
    <s v="casa"/>
    <s v="a: casa+article+nom propi"/>
    <s v="m: origen"/>
  </r>
  <r>
    <n v="175"/>
    <x v="174"/>
    <s v="Carrer de Sant Llorenç 22"/>
    <s v="Sant Ignasi"/>
    <s v="masculí"/>
    <s v="sí"/>
    <s v="sí"/>
    <s v="sí"/>
    <s v="no"/>
    <s v="no"/>
    <n v="0.2"/>
    <s v="Minoritari"/>
    <s v="ofici"/>
    <s v="comerç"/>
    <s v="f: casa+article+nom comú"/>
    <s v="j: ofici"/>
  </r>
  <r>
    <n v="176"/>
    <x v="175"/>
    <s v="Carrer de la Mare de Déu 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177"/>
    <x v="176"/>
    <s v="Carrer de Sant Miquel Petit 5"/>
    <s v="Sant Roc"/>
    <s v="masculí"/>
    <s v="sí"/>
    <s v="sí"/>
    <s v="sí"/>
    <s v="sí"/>
    <s v="sí"/>
    <n v="0.6"/>
    <s v="Ocasional"/>
    <s v="renom"/>
    <s v="casa"/>
    <s v="d: casa+article+nom propi+adjectiu"/>
    <s v="n: origen+malnom"/>
  </r>
  <r>
    <n v="178"/>
    <x v="177"/>
    <s v="Carrer de les Terceries 3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179"/>
    <x v="178"/>
    <s v="Carrer Castell 38 i 40"/>
    <s v="Santa Susanna"/>
    <s v="masculí"/>
    <s v="sí"/>
    <s v="sí"/>
    <s v="sí"/>
    <s v="sí"/>
    <s v="sí"/>
    <n v="0.8"/>
    <s v="Habitual"/>
    <s v="renom"/>
    <s v="casa"/>
    <s v="f: casa+article+nom comú"/>
    <s v="x: opac"/>
  </r>
  <r>
    <n v="180"/>
    <x v="179"/>
    <s v="Carrer de Sant Pau 14"/>
    <s v="Sant Pau"/>
    <s v="masculí"/>
    <s v="sí"/>
    <s v="sí"/>
    <s v="no"/>
    <s v="sí"/>
    <s v="no"/>
    <n v="0.2"/>
    <s v="Minoritari"/>
    <s v="cognom"/>
    <s v="casa"/>
    <s v="a: casa+article+nom propi"/>
    <s v="f: llinatge"/>
  </r>
  <r>
    <n v="181"/>
    <x v="180"/>
    <s v="Carrer de Llobera 36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82"/>
    <x v="181"/>
    <s v="Carrer Llobera 11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183"/>
    <x v="182"/>
    <s v="Travessia de Sant Josep de Calassanç 6"/>
    <s v="Sant Domènec"/>
    <s v="masculí"/>
    <s v="sí"/>
    <s v="sí"/>
    <s v="sí"/>
    <s v="sí"/>
    <s v="sí"/>
    <n v="0.6"/>
    <s v="Ocasional"/>
    <s v="cognom"/>
    <s v="casa"/>
    <s v="e: casa+article+nom propi+sintagma nominal"/>
    <s v="h: llinatge+origen"/>
  </r>
  <r>
    <n v="184"/>
    <x v="183"/>
    <s v="Carrer Castell 6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185"/>
    <x v="184"/>
    <s v="Carrer Castell 6"/>
    <s v="Sant Domènec"/>
    <s v="masculí"/>
    <s v="sí"/>
    <s v="sí"/>
    <s v="sí"/>
    <s v="no"/>
    <s v="sí"/>
    <n v="0.6"/>
    <s v="Ocasional"/>
    <s v="ofici"/>
    <s v="casa"/>
    <s v="f: casa+article+nom comú"/>
    <s v="j: ofici"/>
  </r>
  <r>
    <n v="186"/>
    <x v="185"/>
    <s v="Carrer Castell 7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187"/>
    <x v="186"/>
    <s v="Carrer de Llobera 48b"/>
    <s v="Santa Anna"/>
    <s v="masculí"/>
    <s v="sí"/>
    <s v="sí"/>
    <s v="no"/>
    <s v="no"/>
    <s v="no"/>
    <n v="0.2"/>
    <s v="Minoritari"/>
    <s v="cognom"/>
    <s v="família"/>
    <s v="c: casa+article+nom propi+nom comú"/>
    <s v="g: llinatge+ofici"/>
  </r>
  <r>
    <n v="188"/>
    <x v="187"/>
    <s v="Carrer de Sant Miquel 9"/>
    <s v="Sant Miquel"/>
    <s v="masculí"/>
    <s v="sí"/>
    <s v="sí"/>
    <s v="sí"/>
    <s v="no"/>
    <s v="sí"/>
    <n v="1"/>
    <s v="Habitual"/>
    <s v="cognom"/>
    <s v="casa"/>
    <s v="a: casa+article+nom propi"/>
    <s v="f: llinatge"/>
  </r>
  <r>
    <n v="189"/>
    <x v="188"/>
    <s v="Carrer de Sant Cristòfol 5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190"/>
    <x v="189"/>
    <s v="Carrer de Sant Pau 25"/>
    <s v="Sant Pau"/>
    <s v="masculí"/>
    <s v="sí"/>
    <s v="sí"/>
    <s v="sí"/>
    <s v="sí"/>
    <s v="sí"/>
    <n v="0.8"/>
    <s v="Habitual"/>
    <s v="cognom"/>
    <s v="casa"/>
    <s v="a: casa+article+nom propi"/>
    <s v="f: llinatge"/>
  </r>
  <r>
    <n v="191"/>
    <x v="190"/>
    <s v="Carrer de Sant Miquel 5"/>
    <s v="Sant Miquel"/>
    <s v="masculí"/>
    <s v="sí"/>
    <s v="sí"/>
    <s v="sí"/>
    <s v="no"/>
    <s v="sí"/>
    <n v="0.6"/>
    <s v="Ocasional"/>
    <s v="cognom"/>
    <s v="comerç"/>
    <s v="a: casa+article+nom propi"/>
    <s v="f: llinatge"/>
  </r>
  <r>
    <n v="192"/>
    <x v="191"/>
    <s v="Carrer Castell 1, 3 i 5"/>
    <s v="Sant Domènec"/>
    <s v="masculí"/>
    <s v="sí"/>
    <s v="sí"/>
    <s v="sí"/>
    <s v="sí"/>
    <s v="sí"/>
    <n v="1"/>
    <s v="Habitual"/>
    <s v="origen"/>
    <s v="casa"/>
    <s v="a: casa+article+nom propi"/>
    <s v="m: origen"/>
  </r>
  <r>
    <n v="193"/>
    <x v="192"/>
    <s v="Carrer de Sant Miquel 8"/>
    <s v="Sant Miquel"/>
    <s v="masculí"/>
    <s v="sí"/>
    <s v="sí"/>
    <s v="sí"/>
    <s v="no"/>
    <s v="sí"/>
    <n v="0.6"/>
    <s v="Ocasional"/>
    <s v="religios"/>
    <s v="família"/>
    <s v="g: casa+article+nom comú+nom propi"/>
    <s v="g: llinatge+ofici"/>
  </r>
  <r>
    <n v="194"/>
    <x v="193"/>
    <s v="Carrer Castell 18"/>
    <s v="Sant Domènec"/>
    <s v="masculí"/>
    <s v="sí"/>
    <s v="sí"/>
    <s v="sí"/>
    <s v="no"/>
    <s v="no"/>
    <n v="0.4"/>
    <s v="Ocasional"/>
    <s v="ofici"/>
    <s v="comerç"/>
    <s v="f: casa+article+nom comú"/>
    <s v="j: ofici"/>
  </r>
  <r>
    <n v="195"/>
    <x v="194"/>
    <s v="Plaça Major 11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196"/>
    <x v="195"/>
    <s v="Plaça de Sant Pere 4"/>
    <s v="Santa Anna"/>
    <s v="masculí"/>
    <s v="sí"/>
    <s v="sí"/>
    <s v="sí"/>
    <s v="sí"/>
    <s v="sí"/>
    <n v="0.6"/>
    <s v="Ocasional"/>
    <s v="nom"/>
    <s v="casa"/>
    <s v="a: casa+article+nom propi"/>
    <s v="m: origen"/>
  </r>
  <r>
    <n v="197"/>
    <x v="196"/>
    <s v="Plaça Sant Joan 12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198"/>
    <x v="197"/>
    <s v="Carrer del Bou 9"/>
    <s v="Sant Miquel"/>
    <s v="masculí"/>
    <s v="sí"/>
    <s v="no"/>
    <s v="sí"/>
    <s v="no"/>
    <s v="sí"/>
    <n v="0.6"/>
    <s v="Ocasional"/>
    <s v="renom"/>
    <s v="casa"/>
    <s v="f: casa+article+nom comú"/>
    <s v="o: malnom"/>
  </r>
  <r>
    <n v="199"/>
    <x v="198"/>
    <s v="Plaça Sant Salvador 17 i 18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00"/>
    <x v="199"/>
    <s v="Carrer de Llobera 43"/>
    <s v="Santa Anna"/>
    <s v="masculí"/>
    <s v="sí"/>
    <s v="sí"/>
    <s v="sí"/>
    <s v="no"/>
    <s v="no"/>
    <n v="0.4"/>
    <s v="Ocasional"/>
    <s v="nom"/>
    <s v="família"/>
    <s v="a: casa+article+nom propi"/>
    <s v="a: prenom"/>
  </r>
  <r>
    <n v="201"/>
    <x v="200"/>
    <s v="Carrer de Llobera 39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202"/>
    <x v="201"/>
    <s v="Carrer Castell 41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203"/>
    <x v="202"/>
    <s v="Carrer de les Llices 11"/>
    <s v="Sant Pau"/>
    <s v="masculí"/>
    <s v="sí"/>
    <s v="sí"/>
    <s v="sí"/>
    <s v="sí"/>
    <s v="sí"/>
    <n v="1"/>
    <s v="Habitual"/>
    <s v="ofici"/>
    <s v="casa"/>
    <s v="f: casa+article+nom comú"/>
    <s v="j: ofici"/>
  </r>
  <r>
    <n v="204"/>
    <x v="203"/>
    <s v="Plaça de Sant Pere 3"/>
    <s v="Santa Anna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05"/>
    <x v="204"/>
    <s v="Carrer de Llobera 27 i 29"/>
    <s v="Santa Anna"/>
    <s v="masculí"/>
    <s v="sí"/>
    <s v="sí"/>
    <s v="sí"/>
    <s v="no"/>
    <s v="no"/>
    <n v="0.2"/>
    <s v="Minoritari"/>
    <s v="ofici"/>
    <s v="casa"/>
    <s v="f: casa+article+nom comú"/>
    <s v="j: ofici"/>
  </r>
  <r>
    <n v="206"/>
    <x v="205"/>
    <s v="Carrer de Llobera 48b i 50"/>
    <s v="Santa Anna"/>
    <s v="masculí"/>
    <s v="sí"/>
    <s v="sí"/>
    <s v="sí"/>
    <s v="sí"/>
    <s v="no"/>
    <n v="0.4"/>
    <s v="Ocasional"/>
    <s v="ofici"/>
    <s v="casa"/>
    <s v="i: casa+article+nom comú+sintagma nominal"/>
    <s v="k: ofici+origen"/>
  </r>
  <r>
    <n v="207"/>
    <x v="206"/>
    <s v="Carrer de Sant Llorenç 5"/>
    <s v="Sant Miquel"/>
    <s v="masculí"/>
    <s v="sí"/>
    <s v="sí"/>
    <s v="sí"/>
    <s v="sí"/>
    <s v="sí"/>
    <n v="0.8"/>
    <s v="Habitual"/>
    <s v="ofici"/>
    <s v="casa"/>
    <s v="i: casa+article+nom comú+sintagma nominal"/>
    <s v="k: ofici+origen"/>
  </r>
  <r>
    <n v="208"/>
    <x v="207"/>
    <s v="Carrer de Sant Roc 6"/>
    <s v="Sant Roc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209"/>
    <x v="208"/>
    <s v="Carrer de Sant Cristòfol 9"/>
    <s v="Sant Cristòfo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10"/>
    <x v="209"/>
    <s v="Carrer de Sant Llorenç 32 i 34"/>
    <s v="Sant Llorenç"/>
    <s v="masculí"/>
    <s v="sí"/>
    <s v="sí"/>
    <s v="sí"/>
    <s v="no"/>
    <s v="no"/>
    <n v="0.2"/>
    <s v="Minoritari"/>
    <s v="ofici"/>
    <s v="casa"/>
    <s v="f: casa+article+nom comú"/>
    <s v="j: ofici"/>
  </r>
  <r>
    <n v="211"/>
    <x v="210"/>
    <s v="Carrer Castell 13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12"/>
    <x v="211"/>
    <s v="Plaça de Sant Pere 13"/>
    <s v="Santa Anna"/>
    <s v="masculí"/>
    <s v="sí"/>
    <s v="sí"/>
    <s v="si"/>
    <s v="sí"/>
    <s v="sí"/>
    <n v="0.8"/>
    <s v="Habitual"/>
    <s v="cognom"/>
    <s v="casa"/>
    <s v="a: casa+article+nom propi"/>
    <s v="f: llinatge"/>
  </r>
  <r>
    <n v="213"/>
    <x v="212"/>
    <s v="Carrer de Llobera 37"/>
    <s v="Santa Anna"/>
    <s v="masculí"/>
    <s v="sí"/>
    <s v="sí"/>
    <s v="sí"/>
    <s v="no"/>
    <s v="sí"/>
    <n v="0.8"/>
    <s v="Habitual"/>
    <s v="renom"/>
    <s v="família"/>
    <s v="a: casa+article+nom propi"/>
    <s v="o: malnom"/>
  </r>
  <r>
    <n v="214"/>
    <x v="213"/>
    <s v="Carrer de Sant Roc 4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15"/>
    <x v="214"/>
    <s v="Carrer de Llobera 35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216"/>
    <x v="215"/>
    <s v="Carrer de Sant Roc 6"/>
    <s v="Sant Roc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217"/>
    <x v="216"/>
    <s v="Carrer de Sant Llorenç 10"/>
    <s v="Sant Miquel"/>
    <s v="masculí"/>
    <s v="sí"/>
    <s v="sí"/>
    <s v="sí"/>
    <s v="no"/>
    <s v="no"/>
    <n v="0.6"/>
    <s v="Ocasional"/>
    <s v="nom"/>
    <s v="casa"/>
    <s v="a: casa+article+nom propi"/>
    <s v="a: prenom"/>
  </r>
  <r>
    <n v="218"/>
    <x v="217"/>
    <s v="Carrer de Llobera 41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19"/>
    <x v="218"/>
    <s v="Carrer Castell 29"/>
    <s v="Santa Susanna"/>
    <s v="masculí"/>
    <s v="sí"/>
    <s v="sí"/>
    <s v="sí"/>
    <s v="no"/>
    <s v="sí"/>
    <n v="0.8"/>
    <s v="Habitual"/>
    <s v="cognom"/>
    <s v="comerç"/>
    <s v="a: casa+article+nom propi"/>
    <s v="f: llinatge"/>
  </r>
  <r>
    <n v="220"/>
    <x v="219"/>
    <s v="Plaça de Sant Pere 8 i 9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221"/>
    <x v="220"/>
    <s v="Plaça de Sant Pere 8 i 9"/>
    <s v="Santa Anna"/>
    <s v="masculí"/>
    <s v="sí"/>
    <s v="sí"/>
    <s v="sí"/>
    <s v="sí"/>
    <s v="sí"/>
    <n v="0.4"/>
    <s v="Ocasional"/>
    <s v="origen"/>
    <s v="casa"/>
    <s v="e: casa+article+nom propi+sintagma nominal"/>
    <s v="h: llinatge+origen"/>
  </r>
  <r>
    <n v="222"/>
    <x v="221"/>
    <s v="Carrer de la Regata 3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223"/>
    <x v="222"/>
    <s v="Carrer de Llobera 31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24"/>
    <x v="223"/>
    <s v="Carrer de Sant Llorenç 46b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225"/>
    <x v="224"/>
    <s v="Carrer de Llobera 52"/>
    <s v="Santa Anna"/>
    <s v="masculí"/>
    <s v="sí"/>
    <s v="sí"/>
    <s v="sí"/>
    <s v="no"/>
    <s v="no"/>
    <n v="0.4"/>
    <s v="Ocasional"/>
    <s v="ofici"/>
    <s v="casa"/>
    <s v="g: casa+article+nom comú+nom propi"/>
    <s v="c: prenom+ofici"/>
  </r>
  <r>
    <n v="226"/>
    <x v="225"/>
    <s v="Carrer de Llobera 23"/>
    <s v="Santa Anna"/>
    <s v="masculí"/>
    <s v="sí"/>
    <s v="sí"/>
    <s v="sí"/>
    <s v="no"/>
    <s v="no"/>
    <n v="0.2"/>
    <s v="Minoritari"/>
    <s v="cognom"/>
    <s v="comerç"/>
    <s v="a: casa+article+nom propi"/>
    <s v="f: llinatge"/>
  </r>
  <r>
    <n v="227"/>
    <x v="226"/>
    <s v="Carrer de Sant Llorenç 22"/>
    <s v="Sant Ignasi"/>
    <s v="masculí"/>
    <s v="sí"/>
    <s v="sí"/>
    <s v="sí"/>
    <s v="no"/>
    <s v="sí"/>
    <n v="0.6"/>
    <s v="Ocasional"/>
    <s v="ofici"/>
    <s v="casa"/>
    <s v="g: casa+article+nom comú+nom propi"/>
    <s v="c: prenom+ofici"/>
  </r>
  <r>
    <n v="228"/>
    <x v="227"/>
    <s v="Carrer de la Regata 16"/>
    <s v="Sant Salvador"/>
    <s v="masculí"/>
    <s v="sí"/>
    <s v="sí"/>
    <s v="sí"/>
    <s v="sí"/>
    <s v="sí"/>
    <n v="1"/>
    <s v="Habitual"/>
    <s v="ofici"/>
    <s v="casa"/>
    <s v="i: casa+article+nom comú+sintagma nominal"/>
    <s v="k: ofici+origen"/>
  </r>
  <r>
    <n v="229"/>
    <x v="228"/>
    <s v="Carrer de Sant Llorenç 22"/>
    <s v="Sant Ignasi"/>
    <s v="masculí"/>
    <s v="sí"/>
    <s v="sí"/>
    <s v="sí"/>
    <s v="sí"/>
    <s v="sí"/>
    <n v="0.6"/>
    <s v="Ocasional"/>
    <s v="ofici"/>
    <s v="casa"/>
    <s v="g: casa+article+nom comú+nom propi"/>
    <s v="k: ofici+origen"/>
  </r>
  <r>
    <n v="230"/>
    <x v="229"/>
    <s v="Carrer Castell 23"/>
    <s v="Santa Susanna"/>
    <s v="masculí"/>
    <s v="sí"/>
    <s v="sí"/>
    <s v="sí"/>
    <s v="no"/>
    <s v="sí"/>
    <n v="0.6"/>
    <s v="Ocasional"/>
    <s v="ofici"/>
    <s v="comerç"/>
    <s v="g: casa+article+nom comú+nom propi"/>
    <s v="g: llinatge+ofici"/>
  </r>
  <r>
    <n v="231"/>
    <x v="230"/>
    <s v="Carrer Llobera 3"/>
    <s v="Sant Serapi"/>
    <s v="masculí"/>
    <s v="sí"/>
    <s v="sí"/>
    <s v="sí"/>
    <s v="sí"/>
    <s v="sí"/>
    <n v="1"/>
    <s v="Habitual"/>
    <s v="renom"/>
    <s v="casa"/>
    <s v="a: casa+article+nom propi"/>
    <s v="m: origen"/>
  </r>
  <r>
    <n v="232"/>
    <x v="231"/>
    <s v="Carrer de Llobera 44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33"/>
    <x v="232"/>
    <s v="Carrer de Santa Llúcia 21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234"/>
    <x v="233"/>
    <s v="Carrer Llobera 18"/>
    <s v="Sant Serapi"/>
    <s v="masculí"/>
    <s v="sí"/>
    <s v="sí"/>
    <s v="sí"/>
    <s v="no"/>
    <s v="sí"/>
    <n v="0.8"/>
    <s v="Habitual"/>
    <s v="ofici"/>
    <s v="casa"/>
    <s v="f: casa+article+nom comú"/>
    <s v="j: ofici"/>
  </r>
  <r>
    <n v="235"/>
    <x v="234"/>
    <s v="Carrer Llobera 18"/>
    <s v="Sant Serapi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236"/>
    <x v="235"/>
    <s v="Carrer de Llobera 55 i 57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237"/>
    <x v="236"/>
    <s v="Carrer de Sant Pau 5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238"/>
    <x v="237"/>
    <s v="Carrer de Llobera 47"/>
    <s v="Santa Anna"/>
    <s v="masculí"/>
    <s v="sí"/>
    <s v="sí"/>
    <s v="sí"/>
    <s v="sí"/>
    <s v="no"/>
    <n v="0.6"/>
    <s v="Ocasional"/>
    <s v="cognom"/>
    <s v="casa"/>
    <s v="a: casa+article+nom propi"/>
    <s v="f: llinatge"/>
  </r>
  <r>
    <n v="239"/>
    <x v="238"/>
    <s v="Carrer de Sant Miquel Petit 10"/>
    <s v="Sant Roc"/>
    <s v="masculí"/>
    <s v="sí"/>
    <s v="sí"/>
    <s v="sí"/>
    <s v="sí"/>
    <s v="sí"/>
    <n v="0.6"/>
    <s v="Ocasional"/>
    <s v="renom"/>
    <s v="casa"/>
    <s v="i: casa+article+nom comú+sintagma nominal"/>
    <s v="n: origen+malnom"/>
  </r>
  <r>
    <n v="240"/>
    <x v="239"/>
    <s v="Carrer dels Dominics 6"/>
    <s v="Sant Miquel"/>
    <s v="masculí"/>
    <s v="sí"/>
    <s v="sí"/>
    <s v="sí"/>
    <s v="sí"/>
    <s v="sí"/>
    <n v="0.8"/>
    <s v="Habitual"/>
    <s v="nom"/>
    <s v="casa"/>
    <s v="a: casa+article+nom propi"/>
    <s v="a: prenom"/>
  </r>
  <r>
    <n v="241"/>
    <x v="240"/>
    <s v="Carrer de Llobera 35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242"/>
    <x v="241"/>
    <s v="Carrer dels Dominics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243"/>
    <x v="242"/>
    <s v="Carrer Castell 15"/>
    <s v="Sant Domènec"/>
    <s v="masculí"/>
    <s v="sí"/>
    <s v="sí"/>
    <s v="sí"/>
    <s v="no"/>
    <s v="no"/>
    <n v="0.4"/>
    <s v="Ocasional"/>
    <s v="cognom"/>
    <s v="casa"/>
    <s v="a: casa+article+nom propi"/>
    <s v="f: llinatge"/>
  </r>
  <r>
    <n v="244"/>
    <x v="243"/>
    <s v="Carrer de Sant Llorenç 46b"/>
    <s v="Sant Llorenç"/>
    <s v="masculí"/>
    <s v="sí"/>
    <s v="no"/>
    <s v="sí"/>
    <s v="no"/>
    <s v="no"/>
    <n v="0.4"/>
    <s v="Ocasional"/>
    <s v="renom"/>
    <s v="família"/>
    <s v="h: casa+article+nom comú+adjectiu"/>
    <s v="o: malnom"/>
  </r>
  <r>
    <n v="245"/>
    <x v="244"/>
    <s v="Plaça Major 9 i 10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246"/>
    <x v="245"/>
    <s v="Carrer Llobera 11"/>
    <s v="Sant Serapi"/>
    <s v="masculí"/>
    <s v="sí"/>
    <s v="sí"/>
    <s v="sí"/>
    <s v="sí"/>
    <s v="sí"/>
    <n v="0.6"/>
    <s v="Ocasional"/>
    <s v="cognom"/>
    <s v="casa"/>
    <s v="a: casa+article+nom propi"/>
    <s v="f: llinatge"/>
  </r>
  <r>
    <n v="247"/>
    <x v="246"/>
    <s v="Carrer Llobera 9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248"/>
    <x v="247"/>
    <s v="Carrer de Terceries 5"/>
    <s v="Sant Cristòfol"/>
    <s v="masculí"/>
    <s v="sí"/>
    <s v="sí"/>
    <s v="sí"/>
    <s v="sí"/>
    <s v="sí"/>
    <n v="0.8"/>
    <s v="Habitual"/>
    <s v="cognom"/>
    <s v="casa"/>
    <s v="a: casa+article+nom propi"/>
    <s v="f: llinatge"/>
  </r>
  <r>
    <n v="249"/>
    <x v="248"/>
    <s v="Plaça Sant Joan 13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250"/>
    <x v="249"/>
    <s v="Carrer de Sant Roc 2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251"/>
    <x v="250"/>
    <s v="Carrer de la Mare de Déu 6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252"/>
    <x v="251"/>
    <s v="Carrer de Sant Josep de Calassanç 3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253"/>
    <x v="252"/>
    <s v="Plaça Sant Salvador 10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54"/>
    <x v="253"/>
    <s v="Carrer de la Regata 7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55"/>
    <x v="254"/>
    <s v="Carrer de Sant Roc 2"/>
    <s v="Sant Roc"/>
    <s v="masculí"/>
    <s v="sí"/>
    <s v="sí"/>
    <s v="sí"/>
    <s v="no"/>
    <s v="no"/>
    <n v="0.2"/>
    <s v="Minoritari"/>
    <s v="renom"/>
    <s v="casa"/>
    <s v="a: casa+article+nom propi"/>
    <s v="x: opac"/>
  </r>
  <r>
    <n v="256"/>
    <x v="255"/>
    <s v="Carrer Castell 25"/>
    <s v="Santa Susanna"/>
    <s v="masculí"/>
    <s v="sí"/>
    <s v="sí"/>
    <s v="sí"/>
    <s v="no"/>
    <s v="no"/>
    <n v="0.4"/>
    <s v="Ocasional"/>
    <s v="cognom"/>
    <s v="casa"/>
    <s v="a: casa+article+nom propi"/>
    <s v="f: llinatge"/>
  </r>
  <r>
    <n v="257"/>
    <x v="256"/>
    <s v="Carrer Llobera 3"/>
    <s v="Sant Serapi"/>
    <s v="masculí"/>
    <s v="sí"/>
    <s v="sí"/>
    <s v="sí"/>
    <s v="no"/>
    <s v="sí"/>
    <n v="0.6"/>
    <s v="Ocasional"/>
    <s v="ofici"/>
    <s v="família"/>
    <s v="i: casa+article+nom comú+sintagma nominal"/>
    <s v="k: ofici+origen"/>
  </r>
  <r>
    <n v="258"/>
    <x v="257"/>
    <s v="Carrer de Sant Llorenç 32 i 34"/>
    <s v="Sant Llorenç"/>
    <s v="masculí"/>
    <s v="sí"/>
    <s v="sí"/>
    <s v="sí"/>
    <s v="no"/>
    <s v="no"/>
    <n v="0.2"/>
    <s v="Minoritari"/>
    <s v="nom"/>
    <s v="família"/>
    <s v="d: casa+article+nom propi+adjectiu"/>
    <s v="e: prenom+malnom"/>
  </r>
  <r>
    <n v="259"/>
    <x v="258"/>
    <s v="Carrer de la Mare de Déu 4"/>
    <s v="Sant Domènec"/>
    <s v="masculí"/>
    <s v="sí"/>
    <s v="sí"/>
    <s v="sí"/>
    <s v="sí"/>
    <s v="sí"/>
    <n v="1"/>
    <s v="Habitual"/>
    <s v="nom"/>
    <s v="comerç"/>
    <s v="e: casa+article+nom propi+sintagma nominal"/>
    <s v="c: prenom+ofici"/>
  </r>
  <r>
    <n v="260"/>
    <x v="259"/>
    <s v="Carrer de Sant Roc 2"/>
    <s v="Sant Roc"/>
    <s v="masculí"/>
    <s v="sí"/>
    <s v="sí"/>
    <s v="sí"/>
    <s v="no"/>
    <s v="no"/>
    <n v="0.2"/>
    <s v="Minoritari"/>
    <s v="cognom"/>
    <s v="casa"/>
    <s v="b: casa+article+nom propi+nom propi"/>
    <s v="b: prenom+llinatge"/>
  </r>
  <r>
    <n v="261"/>
    <x v="260"/>
    <s v="Carrer de Sant Llorenç 13"/>
    <s v="Sant Ignasi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62"/>
    <x v="261"/>
    <s v="Carrer Castell 50 i 52"/>
    <s v="Santa Susanna"/>
    <s v="masculí"/>
    <s v="sí"/>
    <s v="sí"/>
    <s v="sí"/>
    <s v="sí"/>
    <s v="sí"/>
    <n v="0.8"/>
    <s v="Habitual"/>
    <s v="nom"/>
    <s v="casa"/>
    <s v="e: casa+article+nom propi+sintagma nominal"/>
    <s v="d: prenom+origen"/>
  </r>
  <r>
    <n v="263"/>
    <x v="262"/>
    <s v="Carrer de Sant Llorenç 42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264"/>
    <x v="263"/>
    <s v="Carrer de Sant Llorenç 44"/>
    <s v="Sant Llorenç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265"/>
    <x v="264"/>
    <s v="Carrer de Llobera 47"/>
    <s v="Santa Anna"/>
    <s v="masculí"/>
    <s v="sí"/>
    <s v="sí"/>
    <s v="sí"/>
    <s v="no"/>
    <s v="no"/>
    <n v="0.4"/>
    <s v="Ocasional"/>
    <s v="nom"/>
    <s v="família"/>
    <s v="b: casa+article+nom propi+nom propi"/>
    <s v="b: prenom+llinatge"/>
  </r>
  <r>
    <n v="266"/>
    <x v="265"/>
    <s v="Plaça Sant Joan 14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267"/>
    <x v="266"/>
    <s v="Travessia de Sant Isidre 8"/>
    <s v="Santa Anna"/>
    <s v="masculí"/>
    <s v="sí"/>
    <s v="sí"/>
    <s v="no"/>
    <s v="sí"/>
    <s v="sí"/>
    <n v="0.6"/>
    <s v="Ocasional"/>
    <s v="nom"/>
    <s v="casa"/>
    <s v="e: casa+article+nom propi+sintagma nominal"/>
    <s v="d: prenom+origen"/>
  </r>
  <r>
    <n v="268"/>
    <x v="267"/>
    <s v="Travessia de Sant Josep de Calassanç 2"/>
    <s v="Sant Domènec"/>
    <s v="masculí"/>
    <s v="sí"/>
    <s v="no"/>
    <s v="sí"/>
    <s v="no"/>
    <s v="no"/>
    <n v="0.4"/>
    <s v="Ocasional"/>
    <s v="nom"/>
    <s v="comerç"/>
    <s v="a: casa+article+nom propi"/>
    <s v="a: prenom"/>
  </r>
  <r>
    <n v="269"/>
    <x v="268"/>
    <s v="Carrer Castell 10 i 1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70"/>
    <x v="269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271"/>
    <x v="270"/>
    <s v="Carrer de Sant Miquel Petit 8"/>
    <s v="Sant Roc"/>
    <s v="masculí"/>
    <s v="sí"/>
    <s v="sí"/>
    <s v="sí"/>
    <s v="sí"/>
    <s v="sí"/>
    <n v="0.8"/>
    <s v="Habitual"/>
    <s v="nom"/>
    <s v="comerç"/>
    <s v="a: casa+article+nom propi"/>
    <s v="a: prenom"/>
  </r>
  <r>
    <n v="272"/>
    <x v="271"/>
    <s v="Carrer de Sant Llorenç 30"/>
    <s v="Sant Ignasi"/>
    <s v="masculí"/>
    <s v="sí"/>
    <s v="sí"/>
    <s v="sí"/>
    <s v="sí"/>
    <s v="sí"/>
    <n v="0.8"/>
    <s v="Habitual"/>
    <s v="ofici"/>
    <s v="família"/>
    <s v="f: casa+article+nom comú"/>
    <s v="j: ofici"/>
  </r>
  <r>
    <n v="273"/>
    <x v="272"/>
    <s v="Carrer de Sant Llorenç 30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274"/>
    <x v="273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275"/>
    <x v="274"/>
    <s v="Carrer de Mirabalda 3"/>
    <s v="Santa Anna"/>
    <s v="masculí"/>
    <s v="sí"/>
    <s v="sí"/>
    <s v="no"/>
    <s v="sí"/>
    <s v="sí"/>
    <n v="0.6"/>
    <s v="Ocasional"/>
    <s v="nom"/>
    <s v="casa"/>
    <s v="a: casa+article+nom propi"/>
    <s v="a: prenom"/>
  </r>
  <r>
    <n v="276"/>
    <x v="275"/>
    <s v="Carrer Castell 31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277"/>
    <x v="276"/>
    <s v="Carrer de la Mare de Déu 6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78"/>
    <x v="277"/>
    <s v="Carrer Castell 1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279"/>
    <x v="278"/>
    <s v="Carrer de Sant Miquel Petit 11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280"/>
    <x v="279"/>
    <s v="Plaça Sant Joan 8"/>
    <s v="Sant Joan"/>
    <s v="masculí"/>
    <s v="sí"/>
    <s v="sí"/>
    <s v="sí"/>
    <s v="sí"/>
    <s v="sí"/>
    <n v="0.8"/>
    <s v="Habitual"/>
    <s v="renom"/>
    <s v="casa"/>
    <s v="f: casa+article+nom comú"/>
    <s v="o: malnom"/>
  </r>
  <r>
    <n v="281"/>
    <x v="280"/>
    <s v="Carrer de Llobera 55 i 57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282"/>
    <x v="281"/>
    <s v="Carrer de Llobera 4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83"/>
    <x v="282"/>
    <s v="Carrer Castell 17"/>
    <s v="Sant Domènec"/>
    <s v="masculí"/>
    <s v="sí"/>
    <s v="sí"/>
    <s v="sí"/>
    <s v="sí"/>
    <s v="sí"/>
    <n v="0.6"/>
    <s v="Ocasional"/>
    <s v="nom"/>
    <s v="casa"/>
    <s v="a: casa+article+nom propi"/>
    <s v="a: prenom"/>
  </r>
  <r>
    <n v="284"/>
    <x v="283"/>
    <s v="Carrer de Sant Miquel 4"/>
    <s v="Sant Miquel"/>
    <s v="masculí"/>
    <s v="sí"/>
    <s v="sí"/>
    <s v="sí"/>
    <s v="no"/>
    <s v="sí"/>
    <n v="1"/>
    <s v="Habitual"/>
    <s v="nom"/>
    <s v="comerç"/>
    <s v="b: casa+article+nom propi+nom propi"/>
    <s v="b: prenom+llinatge"/>
  </r>
  <r>
    <n v="285"/>
    <x v="284"/>
    <s v="Plaça de Sant Roc 5"/>
    <s v="Sant Roc"/>
    <s v="masculí"/>
    <s v="sí"/>
    <s v="sí"/>
    <s v="sí"/>
    <s v="no"/>
    <s v="no"/>
    <n v="0.4"/>
    <s v="Ocasional"/>
    <s v="nom"/>
    <s v="comerç"/>
    <s v="e: casa+article+nom propi+sintagma nominal"/>
    <s v="d: prenom+origen"/>
  </r>
  <r>
    <n v="286"/>
    <x v="285"/>
    <s v="Carrer Castell 48"/>
    <s v="Santa Susanna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287"/>
    <x v="286"/>
    <s v="Carrer de Sant Miquel 8"/>
    <s v="Sant Miquel"/>
    <s v="masculí"/>
    <s v="sí"/>
    <s v="sí"/>
    <s v="sí"/>
    <s v="no"/>
    <s v="sí"/>
    <n v="0.6"/>
    <s v="Ocasional"/>
    <s v="renom"/>
    <s v="comerç"/>
    <s v="f: casa+article+nom comú"/>
    <s v="j: ofici"/>
  </r>
  <r>
    <n v="288"/>
    <x v="287"/>
    <s v="Carrer de Sant Miquel 8"/>
    <s v="Sant Miquel"/>
    <s v="masculí"/>
    <s v="sí"/>
    <s v="sí"/>
    <s v="sí"/>
    <s v="no"/>
    <s v="no"/>
    <n v="0.4"/>
    <s v="Ocasional"/>
    <s v="ofici"/>
    <s v="comerç"/>
    <s v="h: casa+article+nom comú+adjectiu"/>
    <s v="l: ofici+malnom"/>
  </r>
  <r>
    <n v="289"/>
    <x v="288"/>
    <s v="Carrer de Sant Llorenç 20"/>
    <s v="Sant Ignasi"/>
    <s v="masculí"/>
    <s v="sí"/>
    <s v="no"/>
    <s v="sí"/>
    <s v="sí"/>
    <s v="no"/>
    <n v="0.2"/>
    <s v="Minoritari"/>
    <s v="renom"/>
    <s v="casa"/>
    <s v="f: casa+article+nom comú"/>
    <s v="o: malnom"/>
  </r>
  <r>
    <n v="290"/>
    <x v="289"/>
    <s v="Carrer de Santa Llúcia 9"/>
    <s v="Sant Llorenç"/>
    <s v="masculí"/>
    <s v="sí"/>
    <s v="sí"/>
    <s v="sí"/>
    <s v="no"/>
    <s v="no"/>
    <n v="0.2"/>
    <s v="Minoritari"/>
    <s v="cognom"/>
    <s v="família"/>
    <s v="b: casa+article+nom propi+nom propi"/>
    <s v="b: prenom+llinatge"/>
  </r>
  <r>
    <n v="291"/>
    <x v="290"/>
    <s v="Carrer de Sant Llorenç 36"/>
    <s v="Sant Llorenç"/>
    <s v="masculí"/>
    <s v="sí"/>
    <s v="sí"/>
    <s v="sí"/>
    <s v="no"/>
    <s v="sí"/>
    <n v="0.6"/>
    <s v="Ocasional"/>
    <s v="cognom"/>
    <s v="casa"/>
    <s v="a: casa+article+nom propi"/>
    <s v="f: llinatge"/>
  </r>
  <r>
    <n v="292"/>
    <x v="291"/>
    <s v="Carrer Llobera 2"/>
    <s v="Sant Serapi"/>
    <s v="masculí"/>
    <s v="sí"/>
    <s v="no"/>
    <s v="sí"/>
    <s v="no"/>
    <s v="no"/>
    <n v="0.2"/>
    <s v="Minoritari"/>
    <s v="renom"/>
    <s v="casa"/>
    <s v="a: casa+article+nom propi"/>
    <s v="a: prenom"/>
  </r>
  <r>
    <n v="293"/>
    <x v="292"/>
    <s v="Carrer de Sant Pau 5"/>
    <s v="Sant Pau"/>
    <s v="masculí"/>
    <s v="sí"/>
    <s v="sí"/>
    <s v="sí"/>
    <s v="no"/>
    <s v="no"/>
    <n v="0.2"/>
    <s v="Minoritari"/>
    <s v="renom"/>
    <s v="casa"/>
    <s v="f: casa+article+nom comú"/>
    <s v="o: malnom"/>
  </r>
  <r>
    <n v="294"/>
    <x v="293"/>
    <s v="Plaça de Sant Roc 10"/>
    <s v="Sant Roc"/>
    <s v="masculí"/>
    <s v="sí"/>
    <s v="sí"/>
    <s v="sí"/>
    <s v="no"/>
    <s v="no"/>
    <n v="0.2"/>
    <s v="Minoritari"/>
    <s v="renom"/>
    <s v="casa"/>
    <s v="a: casa+article+nom propi"/>
    <s v="a: prenom"/>
  </r>
  <r>
    <n v="295"/>
    <x v="294"/>
    <s v="Carrer de Sant Roc 3 i 5"/>
    <s v="Sant Roc"/>
    <s v="masculí"/>
    <s v="sí"/>
    <s v="sí"/>
    <s v="sí"/>
    <s v="sí"/>
    <s v="no"/>
    <n v="0.2"/>
    <s v="Minoritari"/>
    <s v="renom"/>
    <s v="casa"/>
    <s v="a: casa+article+nom propi"/>
    <s v="m: origen"/>
  </r>
  <r>
    <n v="296"/>
    <x v="295"/>
    <s v="Plaça Major 10"/>
    <s v="Sant Serapi"/>
    <s v="masculí"/>
    <s v="sí"/>
    <s v="no"/>
    <s v="sí"/>
    <s v="no"/>
    <s v="no"/>
    <n v="0.2"/>
    <s v="Minoritari"/>
    <s v="ofici"/>
    <s v="casa"/>
    <s v="f: casa+article+nom comú"/>
    <s v="j: ofici"/>
  </r>
  <r>
    <n v="297"/>
    <x v="296"/>
    <s v="Carrer de Sant Llorenç 36"/>
    <s v="Sant Llorenç"/>
    <s v="masculí"/>
    <s v="sí"/>
    <s v="sí"/>
    <s v="sí"/>
    <s v="no"/>
    <s v="no"/>
    <n v="0.2"/>
    <s v="Minoritari"/>
    <s v="cognom"/>
    <s v="casa"/>
    <s v="a: casa+article+nom propi"/>
    <s v="f: llinatge"/>
  </r>
  <r>
    <n v="298"/>
    <x v="297"/>
    <s v="Carrer de Sant Miquel 19"/>
    <s v="Sant Miquel"/>
    <s v="masculí"/>
    <s v="sí"/>
    <s v="sí"/>
    <s v="sí"/>
    <s v="sí"/>
    <s v="no"/>
    <n v="0.4"/>
    <s v="Ocasional"/>
    <s v="origen"/>
    <s v="casa"/>
    <s v="a: casa+article+nom propi"/>
    <s v="f: llinatge"/>
  </r>
  <r>
    <n v="299"/>
    <x v="298"/>
    <s v="Carrer del Bou 5"/>
    <s v="Sant Miquel"/>
    <s v="masculí"/>
    <s v="sí"/>
    <s v="no"/>
    <s v="sí"/>
    <s v="no"/>
    <s v="no"/>
    <n v="0.2"/>
    <s v="Minoritari"/>
    <s v="renom"/>
    <s v="casa"/>
    <s v="a: casa+article+nom propi"/>
    <s v="m: origen"/>
  </r>
  <r>
    <n v="300"/>
    <x v="299"/>
    <s v="Carrer de Sant Llorenç 16"/>
    <s v="Sant Miquel"/>
    <s v="masculí"/>
    <s v="sí"/>
    <s v="sí"/>
    <s v="sí"/>
    <s v="no"/>
    <s v="sí"/>
    <n v="0.6"/>
    <s v="Ocasional"/>
    <s v="ofici"/>
    <s v="comerç"/>
    <s v="f: casa+article+nom comú"/>
    <s v="j: ofici"/>
  </r>
  <r>
    <n v="301"/>
    <x v="300"/>
    <s v="Carrer de Sant Miquel 17"/>
    <s v="Sant Miquel"/>
    <s v="masculí"/>
    <s v="sí"/>
    <s v="sí"/>
    <s v="sí"/>
    <s v="sí"/>
    <s v="sí"/>
    <n v="1"/>
    <s v="Habitual"/>
    <s v="nom"/>
    <s v="casa"/>
    <s v="a: casa+article+nom propi"/>
    <s v="a: prenom"/>
  </r>
  <r>
    <n v="302"/>
    <x v="301"/>
    <s v="Carrer de Sant Llorenç 17"/>
    <s v="Sant Ignasi"/>
    <s v="masculí"/>
    <s v="sí"/>
    <s v="sí"/>
    <s v="sí"/>
    <s v="sí"/>
    <s v="sí"/>
    <n v="0.6"/>
    <s v="Ocasional"/>
    <s v="ofici"/>
    <s v="casa"/>
    <s v="f: casa+article+nom comú"/>
    <s v="j: ofici"/>
  </r>
  <r>
    <n v="303"/>
    <x v="302"/>
    <s v="Travessia dels Dominics 4"/>
    <s v="Sant Ignasi"/>
    <s v="masculí"/>
    <s v="sí"/>
    <s v="sí"/>
    <s v="sí"/>
    <s v="sí"/>
    <s v="no"/>
    <n v="0.2"/>
    <s v="Minoritari"/>
    <s v="ofici"/>
    <s v="comerç"/>
    <s v="g: casa+article+nom comú+nom propi"/>
    <s v="g: llinatge+ofici"/>
  </r>
  <r>
    <n v="304"/>
    <x v="303"/>
    <s v="Carrer de Sant Llorenç 19"/>
    <s v="Sant Ignasi"/>
    <s v="masculí"/>
    <s v="sí"/>
    <s v="sí"/>
    <s v="sí"/>
    <s v="sí"/>
    <s v="sí"/>
    <n v="0.6"/>
    <s v="Ocasional"/>
    <s v="nom"/>
    <s v="casa"/>
    <s v="a: casa+article+nom propi"/>
    <s v="a: prenom"/>
  </r>
  <r>
    <n v="305"/>
    <x v="304"/>
    <s v="Carrer de Sant Miquel 1 i 3"/>
    <s v="Sant Miquel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06"/>
    <x v="305"/>
    <s v="Carrer de Sant Cristòfol 6"/>
    <s v="Sant Cristòfol"/>
    <s v="masculí"/>
    <s v="sí"/>
    <s v="sí"/>
    <s v="sí"/>
    <s v="sí"/>
    <s v="sí"/>
    <n v="0.6"/>
    <s v="Ocasional"/>
    <s v="ofici"/>
    <s v="casa"/>
    <s v="g: casa+article+nom comú+nom propi"/>
    <s v="g: llinatge+ofici"/>
  </r>
  <r>
    <n v="307"/>
    <x v="306"/>
    <s v="Carrer de Sant Roc 3 i 5"/>
    <s v="Sant Roc"/>
    <s v="masculí"/>
    <s v="sí"/>
    <s v="sí"/>
    <s v="sí"/>
    <s v="no"/>
    <s v="no"/>
    <n v="0.2"/>
    <s v="Minoritari"/>
    <s v="cognom"/>
    <s v="casa"/>
    <s v="g: casa+article+nom comú+nom propi"/>
    <s v="g: llinatge+ofici"/>
  </r>
  <r>
    <n v="308"/>
    <x v="307"/>
    <s v="Carrer Castell 15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09"/>
    <x v="308"/>
    <s v="Carrer de Sant Miquel Petit 3"/>
    <s v="Sant Roc"/>
    <s v="masculí"/>
    <s v="sí"/>
    <s v="sí"/>
    <s v="sí"/>
    <s v="no"/>
    <s v="no"/>
    <n v="0.4"/>
    <s v="Ocasional"/>
    <s v="nom"/>
    <s v="família"/>
    <s v="e: casa+article+nom propi+sintagma nominal"/>
    <s v="d: prenom+origen"/>
  </r>
  <r>
    <n v="310"/>
    <x v="309"/>
    <s v="Carrer de Sant Roc 1"/>
    <s v="Sant Roc"/>
    <s v="masculí"/>
    <s v="sí"/>
    <s v="sí"/>
    <s v="sí"/>
    <s v="no"/>
    <s v="no"/>
    <n v="0.2"/>
    <s v="Minoritari"/>
    <s v="nom"/>
    <s v="casa"/>
    <s v="a: casa+article+nom propi"/>
    <s v="b: prenom+llinatge"/>
  </r>
  <r>
    <n v="311"/>
    <x v="310"/>
    <s v="Carrer Castell 34 i 36"/>
    <s v="Santa Sus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312"/>
    <x v="311"/>
    <s v="Carrer de Sant Llorenç 48"/>
    <s v="Sant Llorenç"/>
    <s v="masculí"/>
    <s v="sí"/>
    <s v="sí"/>
    <s v="no"/>
    <s v="sí"/>
    <s v="sí"/>
    <n v="0.2"/>
    <s v="Minoritari"/>
    <s v="renom"/>
    <s v="casa"/>
    <s v="a: casa+article+nom propi"/>
    <s v="m: origen"/>
  </r>
  <r>
    <n v="313"/>
    <x v="312"/>
    <s v="Carrer de Llobera 51"/>
    <s v="Santa Anna"/>
    <s v="masculí"/>
    <s v="sí"/>
    <s v="sí"/>
    <s v="sí"/>
    <s v="sí"/>
    <s v="sí"/>
    <n v="0.6"/>
    <s v="Ocasional"/>
    <s v="renom"/>
    <s v="casa"/>
    <s v="f: casa+article+nom comú"/>
    <s v="o: malnom"/>
  </r>
  <r>
    <n v="314"/>
    <x v="313"/>
    <s v="Plaça Sant Isidre 5 i 6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15"/>
    <x v="314"/>
    <s v="Carrer Castell 2"/>
    <s v="Sant Domènec"/>
    <s v="masculí"/>
    <s v="sí"/>
    <s v="sí"/>
    <s v="sí"/>
    <s v="sí"/>
    <s v="sí"/>
    <n v="1"/>
    <s v="Habitual"/>
    <s v="renom"/>
    <s v="casa"/>
    <s v="a: casa+article+nom propi"/>
    <s v="m: origen"/>
  </r>
  <r>
    <n v="316"/>
    <x v="315"/>
    <s v="Plaça Major 6 i 7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317"/>
    <x v="316"/>
    <s v="Carrer de Sant Miquel 11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318"/>
    <x v="317"/>
    <s v="Carrer de Sant Miquel Petit 4"/>
    <s v="Sant Roc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19"/>
    <x v="318"/>
    <s v="Carrer de la Regata 3"/>
    <s v="Sant Joan"/>
    <s v="masculí"/>
    <s v="sí"/>
    <s v="sí"/>
    <s v="sí"/>
    <s v="no"/>
    <s v="no"/>
    <n v="0.4"/>
    <s v="Ocasional"/>
    <s v="cognom"/>
    <s v="propietari"/>
    <s v="e: casa+article+nom propi+sintagma nominal"/>
    <s v="h: llinatge+origen"/>
  </r>
  <r>
    <n v="320"/>
    <x v="319"/>
    <s v="Carrer de Mirabalda 4"/>
    <s v="Sant Domènec"/>
    <s v="masculí"/>
    <s v="sí"/>
    <s v="sí"/>
    <s v="sí"/>
    <s v="no"/>
    <s v="no"/>
    <n v="0.4"/>
    <s v="Ocasional"/>
    <s v="cognom"/>
    <s v="comerç"/>
    <s v="a: casa+article+nom propi"/>
    <s v="f: llinatge"/>
  </r>
  <r>
    <n v="321"/>
    <x v="320"/>
    <s v="Carrer de Sant Miquel Petit 2"/>
    <s v="Sant Roc"/>
    <s v="masculí"/>
    <s v="sí"/>
    <s v="sí"/>
    <s v="sí"/>
    <s v="sí"/>
    <s v="sí"/>
    <n v="0.6"/>
    <s v="Ocasional"/>
    <s v="renom"/>
    <s v="casa"/>
    <s v="a: casa+article+nom propi"/>
    <s v="f: llinatge"/>
  </r>
  <r>
    <n v="322"/>
    <x v="321"/>
    <s v="Carrer de Sant Llorenç 27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323"/>
    <x v="322"/>
    <s v="Carrer de Sant Miquel 9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324"/>
    <x v="323"/>
    <s v="Carrer de Sant Llorenç 10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25"/>
    <x v="324"/>
    <s v="Plaça Major 5"/>
    <s v="Sant Serapi"/>
    <s v="masculí"/>
    <s v="sí"/>
    <s v="sí"/>
    <s v="sí"/>
    <s v="no"/>
    <s v="no"/>
    <n v="0.4"/>
    <s v="Ocasional"/>
    <s v="cognom"/>
    <s v="casa"/>
    <s v="g: casa+article+nom comú+nom propi"/>
    <s v="g: llinatge+ofici"/>
  </r>
  <r>
    <n v="326"/>
    <x v="325"/>
    <s v="Carrer de la Regata 3"/>
    <s v="Sant Joan"/>
    <s v="masculí"/>
    <s v="sí"/>
    <s v="sí"/>
    <s v="sí"/>
    <s v="sí"/>
    <s v="no"/>
    <n v="0.2"/>
    <s v="Minoritari"/>
    <s v="cognom"/>
    <s v="família"/>
    <s v="g: casa+article+nom comú+nom propi"/>
    <s v="g: llinatge+ofici"/>
  </r>
  <r>
    <n v="327"/>
    <x v="326"/>
    <s v="Carrer de Sant Miquel 17"/>
    <s v="Sant Miquel"/>
    <s v="masculí"/>
    <s v="sí"/>
    <s v="sí"/>
    <s v="sí"/>
    <s v="no"/>
    <s v="no"/>
    <n v="0.2"/>
    <s v="Minoritari"/>
    <s v="renom"/>
    <s v="casa"/>
    <s v="a: casa+article+nom propi"/>
    <s v="x: opac"/>
  </r>
  <r>
    <n v="328"/>
    <x v="327"/>
    <s v="Carrer de Llobera 1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29"/>
    <x v="328"/>
    <s v="Carrer Castell 31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30"/>
    <x v="329"/>
    <s v="Plaça Sant Joan 15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31"/>
    <x v="330"/>
    <s v="Carrer de Sant Llorenç 30"/>
    <s v="Sant Ignasi"/>
    <s v="masculí"/>
    <s v="sí"/>
    <s v="sí"/>
    <s v="sí"/>
    <s v="no"/>
    <s v="no"/>
    <n v="0.2"/>
    <s v="Minoritari"/>
    <s v="renom"/>
    <s v="casa"/>
    <s v="a: casa+article+nom propi"/>
    <s v="m: origen"/>
  </r>
  <r>
    <n v="332"/>
    <x v="331"/>
    <s v="Carrer de Sant Roc 8"/>
    <s v="Sant Roc"/>
    <s v="masculí"/>
    <s v="sí"/>
    <s v="sí"/>
    <s v="sí"/>
    <s v="sí"/>
    <s v="sí"/>
    <n v="0.6"/>
    <s v="Ocasional"/>
    <s v="renom"/>
    <s v="família"/>
    <s v="f: casa+article+nom comú"/>
    <s v="o: malnom"/>
  </r>
  <r>
    <n v="333"/>
    <x v="332"/>
    <s v="Carrer de Sant Llorenç 29"/>
    <s v="Sant Ignasi"/>
    <s v="masculí"/>
    <s v="sí"/>
    <s v="sí"/>
    <s v="no"/>
    <s v="sí"/>
    <s v="no"/>
    <n v="0.4"/>
    <s v="Ocasional"/>
    <s v="renom"/>
    <s v="casa"/>
    <s v="a: casa+article+nom propi"/>
    <s v="x: opac"/>
  </r>
  <r>
    <n v="334"/>
    <x v="333"/>
    <s v="Carrer de Llobera 44"/>
    <s v="Santa Anna"/>
    <s v="masculí"/>
    <s v="sí"/>
    <s v="sí"/>
    <s v="sí"/>
    <s v="no"/>
    <s v="sí"/>
    <n v="0.6"/>
    <s v="Ocasional"/>
    <s v="origen"/>
    <s v="casa"/>
    <s v="a: casa+article+nom propi"/>
    <s v="f: llinatge"/>
  </r>
  <r>
    <n v="335"/>
    <x v="334"/>
    <s v="Carrer de Sant Llorenç 6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36"/>
    <x v="335"/>
    <s v="Carrer de Llobera 51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37"/>
    <x v="336"/>
    <s v="Carrer dels Dominics 2"/>
    <s v="Sant Miquel"/>
    <s v="masculí"/>
    <s v="sí"/>
    <s v="sí"/>
    <s v="sí"/>
    <s v="no"/>
    <s v="sí"/>
    <n v="0.6"/>
    <s v="Ocasional"/>
    <s v="nom"/>
    <s v="propietari"/>
    <s v="e: casa+article+nom propi+sintagma nominal"/>
    <s v="d: prenom+origen"/>
  </r>
  <r>
    <n v="338"/>
    <x v="337"/>
    <s v="Carrer de Santa Llúcia 18"/>
    <s v="Sant Llorenç"/>
    <s v="masculí"/>
    <s v="sí"/>
    <s v="sí"/>
    <s v="sí"/>
    <s v="sí"/>
    <s v="sí"/>
    <n v="0.8"/>
    <s v="Habitual"/>
    <s v="cognom"/>
    <s v="casa"/>
    <s v="g: casa+article+nom comú+nom propi"/>
    <s v="g: llinatge+ofici"/>
  </r>
  <r>
    <n v="339"/>
    <x v="338"/>
    <s v="Carrer Castell 46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40"/>
    <x v="339"/>
    <s v="Carrer de la Regata 6"/>
    <s v="Sant Salvador"/>
    <s v="masculí"/>
    <s v="sí"/>
    <s v="sí"/>
    <s v="sí"/>
    <s v="no"/>
    <s v="no"/>
    <n v="0.4"/>
    <s v="Ocasional"/>
    <s v="ofici"/>
    <s v="comerç"/>
    <s v="f: casa+article+nom comú"/>
    <s v="j: ofici"/>
  </r>
  <r>
    <n v="341"/>
    <x v="340"/>
    <s v="Carrer del Bou 1, 3 i 5"/>
    <s v="Sant Miquel"/>
    <s v="masculí"/>
    <s v="sí"/>
    <s v="no"/>
    <s v="sí"/>
    <s v="no"/>
    <s v="no"/>
    <n v="0.2"/>
    <s v="Minoritari"/>
    <s v="renom"/>
    <s v="comerç"/>
    <s v="j: casa+article+adjectiu+nom propi"/>
    <s v="i: llinatge+malnom"/>
  </r>
  <r>
    <n v="342"/>
    <x v="341"/>
    <s v="Travessia de Sant Miquel Petit 6"/>
    <s v="Sant Roc"/>
    <s v="masculí"/>
    <s v="sí"/>
    <s v="no"/>
    <s v="sí"/>
    <s v="no"/>
    <s v="no"/>
    <n v="0.2"/>
    <s v="Minoritari"/>
    <s v="nom"/>
    <s v="família"/>
    <s v="b: casa+article+nom propi+nom propi"/>
    <s v="b: prenom+llinatge"/>
  </r>
  <r>
    <n v="343"/>
    <x v="342"/>
    <s v="Carrer de Sant Pau 22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344"/>
    <x v="343"/>
    <s v="Plaça Sant Joan 9"/>
    <s v="Sant Joan"/>
    <s v="masculí"/>
    <s v="sí"/>
    <s v="sí"/>
    <s v="sí"/>
    <s v="sí"/>
    <s v="sí"/>
    <n v="0.8"/>
    <s v="Habitual"/>
    <s v="origen"/>
    <s v="casa"/>
    <s v="a: casa+article+nom propi"/>
    <s v="f: llinatge"/>
  </r>
  <r>
    <n v="345"/>
    <x v="344"/>
    <s v="Carrer Castell 1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46"/>
    <x v="345"/>
    <s v="Plaça Sant Salvador 3, 4 i 5"/>
    <s v="Sant Salvador"/>
    <s v="masculí"/>
    <s v="sí"/>
    <s v="sí"/>
    <s v="sí"/>
    <s v="sí"/>
    <s v="sí"/>
    <n v="0.6"/>
    <s v="Ocasional"/>
    <s v="ofici"/>
    <s v="casa"/>
    <s v="g: casa+article+nom comú+nom propi"/>
    <s v="c: prenom+ofici"/>
  </r>
  <r>
    <n v="347"/>
    <x v="346"/>
    <s v="Carrer de Sant Llorenç 54"/>
    <s v="Sant Llorenç"/>
    <s v="masculí"/>
    <s v="sí"/>
    <s v="sí"/>
    <s v="sí"/>
    <s v="sí"/>
    <s v="no"/>
    <n v="0.4"/>
    <s v="Ocasional"/>
    <s v="ofici"/>
    <s v="casa"/>
    <s v="f: casa+article+nom comú"/>
    <s v="j: ofici"/>
  </r>
  <r>
    <n v="348"/>
    <x v="347"/>
    <s v="Carrer de Llobera 21"/>
    <s v="Santa Anna"/>
    <s v="masculí"/>
    <s v="sí"/>
    <s v="sí"/>
    <s v="sí"/>
    <s v="no"/>
    <s v="no"/>
    <n v="0.4"/>
    <s v="Ocasional"/>
    <s v="nom"/>
    <s v="casa"/>
    <s v="c: casa+article+nom propi+nom comú"/>
    <s v="c: prenom+ofici"/>
  </r>
  <r>
    <n v="349"/>
    <x v="348"/>
    <s v="Carrer de Sant Pau 16"/>
    <s v="Sant Pau"/>
    <s v="masculí"/>
    <s v="sí"/>
    <s v="sí"/>
    <s v="sí"/>
    <s v="sí"/>
    <s v="no"/>
    <n v="0.2"/>
    <s v="Minoritari"/>
    <s v="renom"/>
    <s v="família"/>
    <s v="d: casa+article+nom propi+adjectiu"/>
    <s v="e: prenom+malnom"/>
  </r>
  <r>
    <n v="350"/>
    <x v="349"/>
    <s v="Carrer de la Regata 24"/>
    <s v="Sant Ignasi"/>
    <s v="masculí"/>
    <s v="sí"/>
    <s v="sí"/>
    <s v="sí"/>
    <s v="sí"/>
    <s v="sí"/>
    <n v="0.6"/>
    <s v="Ocasional"/>
    <s v="nom"/>
    <s v="casa"/>
    <s v="e: casa+article+nom propi+sintagma nominal"/>
    <s v="c: prenom+ofici"/>
  </r>
  <r>
    <n v="351"/>
    <x v="350"/>
    <s v="Carrer de Santa Llúcia 30"/>
    <s v="Sant Llorenç"/>
    <s v="masculí"/>
    <s v="sí"/>
    <s v="sí"/>
    <s v="sí"/>
    <s v="sí"/>
    <s v="sí"/>
    <n v="1"/>
    <s v="Habitual"/>
    <s v="nom"/>
    <s v="casa"/>
    <s v="e: casa+article+nom propi+sintagma nominal"/>
    <s v="d: prenom+origen"/>
  </r>
  <r>
    <n v="352"/>
    <x v="351"/>
    <s v="Carrer de Sant Pau 20"/>
    <s v="Sant Pau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353"/>
    <x v="352"/>
    <s v="Carrer de Santa Llúcia 12"/>
    <s v="Sant Llorenç"/>
    <s v="masculí"/>
    <s v="sí"/>
    <s v="sí"/>
    <s v="no"/>
    <s v="sí"/>
    <s v="no"/>
    <n v="0.2"/>
    <s v="Minoritari"/>
    <s v="renom"/>
    <s v="casa"/>
    <s v="d: casa+article+nom propi+adjectiu"/>
    <s v="e: prenom+malnom"/>
  </r>
  <r>
    <n v="354"/>
    <x v="353"/>
    <s v="Plaça Major 1"/>
    <s v="Sant Serapi"/>
    <s v="masculí"/>
    <s v="sí"/>
    <s v="sí"/>
    <s v="sí"/>
    <s v="no"/>
    <s v="no"/>
    <n v="0.4"/>
    <s v="Ocasional"/>
    <s v="ofici"/>
    <s v="comerç"/>
    <s v="c: casa+article+nom propi+nom comú"/>
    <s v="c: prenom+ofici"/>
  </r>
  <r>
    <n v="355"/>
    <x v="354"/>
    <s v="Carrer de Llobera 21"/>
    <s v="Santa 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356"/>
    <x v="355"/>
    <s v="Carrer del Bou 11"/>
    <s v="Sant Miquel"/>
    <s v="masculí"/>
    <s v="sí"/>
    <s v="sí"/>
    <s v="sí"/>
    <s v="sí"/>
    <s v="sí"/>
    <n v="0.8"/>
    <s v="Habitual"/>
    <s v="nom"/>
    <s v="casa"/>
    <s v="b: casa+article+nom propi+nom propi"/>
    <s v="b: prenom+llinatge"/>
  </r>
  <r>
    <n v="357"/>
    <x v="356"/>
    <s v="Carrer Llobera 7"/>
    <s v="Sant Serapi"/>
    <s v="masculí"/>
    <s v="sí"/>
    <s v="sí"/>
    <s v="sí"/>
    <s v="sí"/>
    <s v="sí"/>
    <n v="0.6"/>
    <s v="Ocasional"/>
    <s v="nom"/>
    <s v="casa"/>
    <s v="b: casa+article+nom propi+nom propi"/>
    <s v="d: prenom+origen"/>
  </r>
  <r>
    <n v="358"/>
    <x v="357"/>
    <s v="Carrer de Sant Llorenç 12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359"/>
    <x v="358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360"/>
    <x v="359"/>
    <s v="Carrer de Sant Nicolau 5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361"/>
    <x v="360"/>
    <s v="Plaça Sant Joan 12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362"/>
    <x v="361"/>
    <s v="Carrer de Sant Llorenç 20"/>
    <s v="Sant Ignasi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363"/>
    <x v="362"/>
    <s v="Carrer de Sant Llorenç 33"/>
    <s v="Sant Llorenç"/>
    <s v="masculí"/>
    <s v="sí"/>
    <s v="sí"/>
    <s v="no"/>
    <s v="sí"/>
    <s v="no"/>
    <n v="0.4"/>
    <s v="Ocasional"/>
    <s v="renom"/>
    <s v="família"/>
    <s v="c: casa+article+nom propi+nom comú"/>
    <s v="c: prenom+ofici"/>
  </r>
  <r>
    <n v="364"/>
    <x v="363"/>
    <s v="Plaça Major 10"/>
    <s v="Sant Serapi"/>
    <s v="masculí"/>
    <s v="sí"/>
    <s v="no"/>
    <s v="sí"/>
    <s v="no"/>
    <s v="no"/>
    <n v="0.4"/>
    <s v="Ocasional"/>
    <s v="nom"/>
    <s v="casa"/>
    <s v="c: casa+article+nom propi+nom comú"/>
    <s v="e: prenom+malnom"/>
  </r>
  <r>
    <n v="365"/>
    <x v="364"/>
    <s v="Carrer de Sant Pau 7, 9 i 11"/>
    <s v="Sant Pau"/>
    <s v="masculí"/>
    <s v="sí"/>
    <s v="no"/>
    <s v="sí"/>
    <s v="sí"/>
    <s v="no"/>
    <n v="0.4"/>
    <s v="Ocasional"/>
    <s v="renom"/>
    <s v="casa"/>
    <s v="f: casa+article+nom comú"/>
    <s v="o: malnom"/>
  </r>
  <r>
    <n v="366"/>
    <x v="365"/>
    <s v="Carrer de Sant Miquel Petit 10"/>
    <s v="Sant Roc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367"/>
    <x v="366"/>
    <s v="Carrer de Sant Miquel Petit 10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368"/>
    <x v="367"/>
    <s v="Plaça de Sant Pere 2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369"/>
    <x v="368"/>
    <s v="Carrer de Sant Cristòfol 2"/>
    <s v="Sant Cristòfol"/>
    <s v="masculí"/>
    <s v="sí"/>
    <s v="sí"/>
    <s v="sí"/>
    <s v="sí"/>
    <s v="sí"/>
    <n v="0.6"/>
    <s v="Ocasional"/>
    <s v="renom"/>
    <s v="casa"/>
    <s v="a: casa+article+nom propi"/>
    <s v="m: origen"/>
  </r>
  <r>
    <n v="370"/>
    <x v="369"/>
    <s v="Plaça de Sant Pere 2"/>
    <s v="Santa Anna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371"/>
    <x v="370"/>
    <s v="Carrer Castell 23"/>
    <s v="Santa Susanna"/>
    <s v="masculí"/>
    <s v="sí"/>
    <s v="sí"/>
    <s v="sí"/>
    <s v="sí"/>
    <s v="sí"/>
    <n v="1"/>
    <s v="Habitual"/>
    <s v="nom"/>
    <s v="propietari"/>
    <s v="e: casa+article+nom propi+sintagma nominal"/>
    <s v="d: prenom+origen"/>
  </r>
  <r>
    <n v="372"/>
    <x v="371"/>
    <s v="Carrer de Sant Pau 6"/>
    <s v="Sant Pau"/>
    <s v="masculí"/>
    <s v="sí"/>
    <s v="sí"/>
    <s v="sí"/>
    <s v="sí"/>
    <s v="sí"/>
    <n v="0.6"/>
    <s v="Ocasional"/>
    <s v="nom"/>
    <s v="casa"/>
    <s v="a: casa+article+nom propi"/>
    <s v="a: prenom"/>
  </r>
  <r>
    <n v="373"/>
    <x v="372"/>
    <s v="Carrer de Sant Llorenç 13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374"/>
    <x v="373"/>
    <s v="Carrer de Sant Roc 6"/>
    <s v="Sant Roc"/>
    <s v="masculí"/>
    <s v="sí"/>
    <s v="sí"/>
    <s v="sí"/>
    <s v="no"/>
    <s v="no"/>
    <n v="0.4"/>
    <s v="Ocasional"/>
    <s v="cognom"/>
    <s v="família"/>
    <s v="g: casa+article+nom comú+nom propi"/>
    <s v="g: llinatge+ofici"/>
  </r>
  <r>
    <n v="375"/>
    <x v="374"/>
    <s v="Carrer de Sant Roc 6"/>
    <s v="Sant Roc"/>
    <s v="masculí"/>
    <s v="sí"/>
    <s v="sí"/>
    <s v="sí"/>
    <s v="sí"/>
    <s v="sí"/>
    <n v="0.6"/>
    <s v="Ocasional"/>
    <s v="renom"/>
    <s v="casa"/>
    <s v="f: casa+article+nom comú"/>
    <s v="o: malnom"/>
  </r>
  <r>
    <n v="376"/>
    <x v="375"/>
    <s v="Carrer Castell 18"/>
    <s v="Sant Domènec"/>
    <s v="masculí"/>
    <s v="sí"/>
    <s v="sí"/>
    <s v="sí"/>
    <s v="no"/>
    <s v="no"/>
    <n v="0.4"/>
    <s v="Ocasional"/>
    <s v="renom"/>
    <s v="comerç"/>
    <s v="f: casa+article+nom comú"/>
    <s v="o: malnom"/>
  </r>
  <r>
    <n v="377"/>
    <x v="376"/>
    <s v="Carrer de Sant Josep de Calassanç 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78"/>
    <x v="377"/>
    <s v="Plaça Major 2"/>
    <s v="Sant Serapi"/>
    <s v="masculí"/>
    <s v="sí"/>
    <s v="sí"/>
    <s v="sí"/>
    <s v="sí"/>
    <s v="sí"/>
    <n v="0.6"/>
    <s v="Ocasional"/>
    <s v="renom"/>
    <s v="casa"/>
    <s v="f: casa+article+nom comú"/>
    <s v="o: malnom"/>
  </r>
  <r>
    <n v="379"/>
    <x v="378"/>
    <s v="Plaça Sant Joan 8"/>
    <s v="Sant Joan"/>
    <s v="masculí"/>
    <s v="sí"/>
    <s v="sí"/>
    <s v="sí"/>
    <s v="no"/>
    <s v="no"/>
    <n v="0.4"/>
    <s v="Ocasional"/>
    <s v="nom"/>
    <s v="comerç"/>
    <s v="a: casa+article+nom propi"/>
    <s v="a: prenom"/>
  </r>
  <r>
    <n v="380"/>
    <x v="379"/>
    <s v="Plaça Sant Joan 12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381"/>
    <x v="380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382"/>
    <x v="381"/>
    <s v="Carrer Castell 8"/>
    <s v="Sant Domènec"/>
    <s v="masculí"/>
    <s v="sí"/>
    <s v="sí"/>
    <s v="sí"/>
    <s v="sí"/>
    <s v="sí"/>
    <n v="0.8"/>
    <s v="Habitual"/>
    <s v="nom"/>
    <s v="casa"/>
    <s v="a: casa+article+nom propi"/>
    <s v="a: prenom"/>
  </r>
  <r>
    <n v="383"/>
    <x v="382"/>
    <s v="Carrer de Sant Josep de Calassanç 5"/>
    <s v="Sant Domènec"/>
    <s v="masculí"/>
    <s v="sí"/>
    <s v="sí"/>
    <s v="sí"/>
    <s v="sí"/>
    <s v="no"/>
    <n v="0.4"/>
    <s v="Ocasional"/>
    <s v="nom"/>
    <s v="família"/>
    <s v="c: casa+article+nom propi+nom comú"/>
    <s v="c: prenom+ofici"/>
  </r>
  <r>
    <n v="384"/>
    <x v="383"/>
    <s v="Plaça Sant Salvador 12 i 13"/>
    <s v="Sant Salvador"/>
    <s v="masculí"/>
    <s v="sí"/>
    <s v="sí"/>
    <s v="sí"/>
    <s v="sí"/>
    <s v="sí"/>
    <n v="0.6"/>
    <s v="Ocasional"/>
    <s v="ofici"/>
    <s v="propietari"/>
    <s v="f: casa+article+nom comú"/>
    <s v="j: ofici"/>
  </r>
  <r>
    <n v="385"/>
    <x v="384"/>
    <s v="Travessia dels Dominics 1"/>
    <s v="Sant Ignasi"/>
    <s v="masculí"/>
    <s v="sí"/>
    <s v="sí"/>
    <s v="sí"/>
    <s v="no"/>
    <s v="no"/>
    <n v="0.2"/>
    <s v="Minoritari"/>
    <s v="ofici"/>
    <s v="casa"/>
    <s v="i: casa+article+nom comú+sintagma nominal"/>
    <s v="k: ofici+origen"/>
  </r>
  <r>
    <n v="386"/>
    <x v="385"/>
    <s v="Carrer de Sant Miquel Petit 9"/>
    <s v="Sant Roc"/>
    <s v="masculí"/>
    <s v="sí"/>
    <s v="sí"/>
    <s v="sí"/>
    <s v="sí"/>
    <s v="sí"/>
    <n v="0.6"/>
    <s v="Ocasional"/>
    <s v="renom"/>
    <s v="propietari"/>
    <s v="g: casa+article+nom comú+nom propi"/>
    <s v="k: ofici+origen"/>
  </r>
  <r>
    <n v="387"/>
    <x v="386"/>
    <s v="Carrer de Llobera 51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388"/>
    <x v="387"/>
    <s v="Carrer Llobera 14"/>
    <s v="Sant Serapi"/>
    <s v="masculí"/>
    <s v="sí"/>
    <s v="sí"/>
    <s v="sí"/>
    <s v="sí"/>
    <s v="sí"/>
    <n v="0.6"/>
    <s v="Ocasional"/>
    <s v="renom"/>
    <s v="casa"/>
    <s v="f: casa+article+nom comú"/>
    <s v="j: ofici"/>
  </r>
  <r>
    <n v="389"/>
    <x v="388"/>
    <s v="Plaça de Sant Pere 12b"/>
    <s v="Santa Anna"/>
    <s v="masculí"/>
    <s v="sí"/>
    <s v="sí"/>
    <s v="sí"/>
    <s v="sí"/>
    <s v="sí"/>
    <n v="0.6"/>
    <s v="Ocasional"/>
    <s v="renom"/>
    <s v="casa"/>
    <s v="a: casa+article+nom propi"/>
    <s v="m: origen"/>
  </r>
  <r>
    <n v="390"/>
    <x v="389"/>
    <s v="Carrer de la Regata 7"/>
    <s v="Sant Joan"/>
    <s v="masculí"/>
    <s v="sí"/>
    <s v="sí"/>
    <s v="no"/>
    <s v="sí"/>
    <s v="no"/>
    <n v="0.2"/>
    <s v="Minoritari"/>
    <s v="renom"/>
    <s v="família"/>
    <s v="a: casa+article+nom propi"/>
    <s v="m: origen"/>
  </r>
  <r>
    <n v="391"/>
    <x v="390"/>
    <s v="Plaça de Sant Pere 1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392"/>
    <x v="391"/>
    <s v="Plaça de la Catedral 3 i 4"/>
    <s v="Sant Miquel"/>
    <s v="masculí"/>
    <s v="sí"/>
    <s v="sí"/>
    <s v="sí"/>
    <s v="no"/>
    <s v="no"/>
    <n v="0.4"/>
    <s v="Ocasional"/>
    <s v="cognom"/>
    <s v="casa"/>
    <s v="a: casa+article+nom propi"/>
    <s v="f: llinatge"/>
  </r>
  <r>
    <n v="393"/>
    <x v="392"/>
    <s v="Carrer Castell 20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394"/>
    <x v="393"/>
    <s v="Carrer de Llobera 49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395"/>
    <x v="394"/>
    <s v="Carrer de la Mare de Déu 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396"/>
    <x v="395"/>
    <s v="Plaça Sant Salvador 12 i 13"/>
    <s v="Sant Salvador"/>
    <s v="masculí"/>
    <s v="sí"/>
    <s v="sí"/>
    <s v="sí"/>
    <s v="no"/>
    <s v="no"/>
    <n v="0.2"/>
    <s v="Minoritari"/>
    <s v="cognom"/>
    <s v="casa"/>
    <s v="a: casa+article+nom propi"/>
    <s v="f: llinatge"/>
  </r>
  <r>
    <n v="397"/>
    <x v="396"/>
    <s v="Carrer de Llobera 33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398"/>
    <x v="397"/>
    <s v="Carrer Castell 30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99"/>
    <x v="398"/>
    <s v="Plaça Sant Joan 3"/>
    <s v="Sant Joan"/>
    <s v="masculí"/>
    <s v="sí"/>
    <s v="sí"/>
    <s v="sí"/>
    <s v="sí"/>
    <s v="sí"/>
    <n v="0.8"/>
    <s v="Habitual"/>
    <s v="nom"/>
    <s v="propietari"/>
    <s v="a: casa+article+nom propi"/>
    <s v="a: prenom"/>
  </r>
  <r>
    <n v="400"/>
    <x v="399"/>
    <s v="Carrer de Sant Cristòfol 7"/>
    <s v="Sant Cristòfol"/>
    <s v="masculí"/>
    <s v="sí"/>
    <s v="sí"/>
    <s v="sí"/>
    <s v="no"/>
    <s v="sí"/>
    <n v="0.6"/>
    <s v="Ocasional"/>
    <s v="cognom"/>
    <s v="casa"/>
    <s v="a: casa+article+nom propi"/>
    <s v="f: llinatge"/>
  </r>
  <r>
    <n v="401"/>
    <x v="400"/>
    <s v="Carrer del Bou 1, 3 i 5"/>
    <s v="Sant Miquel"/>
    <s v="masculí"/>
    <s v="sí"/>
    <s v="no"/>
    <s v="sí"/>
    <s v="no"/>
    <s v="no"/>
    <n v="0.2"/>
    <s v="Minoritari"/>
    <s v="ofici"/>
    <s v="comerç"/>
    <s v="f: casa+article+nom comú"/>
    <s v="j: ofici"/>
  </r>
  <r>
    <n v="402"/>
    <x v="401"/>
    <s v="Carrer de Sant Roc 3"/>
    <s v="Sant Roc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403"/>
    <x v="402"/>
    <s v="Carrer de Sant Miquel 8"/>
    <s v="Sant Miquel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04"/>
    <x v="403"/>
    <s v="Plaça Sant Salvador 15"/>
    <s v="Sant Salvador"/>
    <s v="masculí"/>
    <s v="sí"/>
    <s v="sí"/>
    <s v="sí"/>
    <s v="no"/>
    <s v="sí"/>
    <n v="0.8"/>
    <s v="Habitual"/>
    <s v="cognom"/>
    <s v="família"/>
    <s v="a: casa+article+nom propi"/>
    <s v="f: llinatge"/>
  </r>
  <r>
    <n v="405"/>
    <x v="404"/>
    <s v="Carrer Castell 42"/>
    <s v="Santa Susanna"/>
    <s v="masculí"/>
    <s v="sí"/>
    <s v="sí"/>
    <s v="sí"/>
    <s v="no"/>
    <s v="no"/>
    <n v="0.4"/>
    <s v="Ocasional"/>
    <s v="ofici"/>
    <s v="comerç"/>
    <s v="f: casa+article+nom comú"/>
    <s v="j: ofici"/>
  </r>
  <r>
    <n v="406"/>
    <x v="405"/>
    <s v="Plaça Sant Joan 18"/>
    <s v="Sant Joan"/>
    <s v="masculí"/>
    <s v="sí"/>
    <s v="sí"/>
    <s v="sí"/>
    <s v="sí"/>
    <s v="sí"/>
    <n v="0.6"/>
    <s v="Ocasional"/>
    <s v="ofici"/>
    <s v="casa"/>
    <s v="f: casa+article+nom comú"/>
    <s v="j: ofici"/>
  </r>
  <r>
    <n v="407"/>
    <x v="406"/>
    <s v="Carrer de Santa Llúcia 26"/>
    <s v="Sant Llorenç"/>
    <s v="masculí"/>
    <s v="sí"/>
    <s v="sí"/>
    <s v="sí"/>
    <s v="sí"/>
    <s v="no"/>
    <n v="0.4"/>
    <s v="Ocasional"/>
    <s v="cognom"/>
    <s v="casa"/>
    <s v="g: casa+article+nom comú+nom propi"/>
    <s v="g: llinatge+ofici"/>
  </r>
  <r>
    <n v="408"/>
    <x v="407"/>
    <s v="Carrer Llobera 6 i 8"/>
    <s v="Sant Serapi"/>
    <s v="masculí"/>
    <s v="sí"/>
    <s v="sí"/>
    <s v="sí"/>
    <s v="sí"/>
    <s v="sí"/>
    <n v="1"/>
    <s v="Habitual"/>
    <s v="ofici"/>
    <s v="casa"/>
    <s v="f: casa+article+nom comú"/>
    <s v="j: ofici"/>
  </r>
  <r>
    <n v="409"/>
    <x v="408"/>
    <s v="Carrer dels Dominics 4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10"/>
    <x v="409"/>
    <s v="Plaça Sant Isidre 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11"/>
    <x v="410"/>
    <s v="Carrer de Llobera 13, 15 i 17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412"/>
    <x v="411"/>
    <s v="Carrer de la Regata 23"/>
    <s v="Sant Llorenç"/>
    <s v="masculí"/>
    <s v="sí"/>
    <s v="sí"/>
    <s v="no"/>
    <s v="sí"/>
    <s v="no"/>
    <n v="0.4"/>
    <s v="Ocasional"/>
    <s v="renom"/>
    <s v="casa"/>
    <s v="a: casa+article+nom propi"/>
    <s v="m: origen"/>
  </r>
  <r>
    <n v="413"/>
    <x v="412"/>
    <s v="Plaça Major 1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14"/>
    <x v="413"/>
    <s v="Carrer de Llobera 52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415"/>
    <x v="414"/>
    <s v="Carrer Castell 42"/>
    <s v="Santa Susanna"/>
    <s v="masculí"/>
    <s v="sí"/>
    <s v="sí"/>
    <s v="sí"/>
    <s v="no"/>
    <s v="no"/>
    <n v="0.4"/>
    <s v="Ocasional"/>
    <s v="cognom"/>
    <s v="casa"/>
    <s v="b: casa+article+nom propi+nom propi"/>
    <s v="f: llinatge"/>
  </r>
  <r>
    <n v="416"/>
    <x v="415"/>
    <s v="Plaça de Sant Pere 12"/>
    <s v="Santa Anna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417"/>
    <x v="416"/>
    <s v="Plaça Major 11"/>
    <s v="Sant Serapi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418"/>
    <x v="417"/>
    <s v="Carrer de les Llices 3 i 5"/>
    <s v="Sant Pau"/>
    <s v="masculí"/>
    <s v="sí"/>
    <s v="sí"/>
    <s v="sí"/>
    <s v="sí"/>
    <s v="sí"/>
    <n v="0.6"/>
    <s v="Ocasional"/>
    <s v="renom"/>
    <s v="família"/>
    <s v="f: casa+article+nom comú"/>
    <s v="o: malnom"/>
  </r>
  <r>
    <n v="419"/>
    <x v="418"/>
    <s v="Carrer Castell 33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420"/>
    <x v="419"/>
    <s v="Carrer Llobera 9"/>
    <s v="Sant Serapi"/>
    <s v="masculí"/>
    <s v="sí"/>
    <s v="sí"/>
    <s v="sí"/>
    <s v="no"/>
    <s v="sí"/>
    <n v="1"/>
    <s v="Habitual"/>
    <s v="cognom"/>
    <s v="casa"/>
    <s v="a: casa+article+nom propi"/>
    <s v="f: llinatge"/>
  </r>
  <r>
    <n v="421"/>
    <x v="420"/>
    <s v="Carrer de Sant Llorenç 19"/>
    <s v="Sant Ignasi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22"/>
    <x v="421"/>
    <s v="Carrer de Llobera 30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423"/>
    <x v="422"/>
    <s v="Travessia de Sant Isidre 12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424"/>
    <x v="423"/>
    <s v="Carrer de Llobera 28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425"/>
    <x v="424"/>
    <s v="Carrer dels Dominics 18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426"/>
    <x v="425"/>
    <s v="Carrer Castell 42"/>
    <s v="Santa Susanna"/>
    <s v="masculí"/>
    <s v="sí"/>
    <s v="sí"/>
    <s v="sí"/>
    <s v="sí"/>
    <s v="sí"/>
    <n v="0.6"/>
    <s v="Ocasional"/>
    <s v="renom"/>
    <s v="casa"/>
    <s v="a: casa+article+nom propi"/>
    <s v="m: origen"/>
  </r>
  <r>
    <n v="427"/>
    <x v="426"/>
    <s v="Carrer Castell 18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428"/>
    <x v="427"/>
    <s v="Carrer Llobera 5"/>
    <s v="Sant Serapi"/>
    <s v="masculí"/>
    <s v="sí"/>
    <s v="sí"/>
    <s v="sí"/>
    <s v="sí"/>
    <s v="sí"/>
    <n v="0.8"/>
    <s v="Habitual"/>
    <s v="cognom"/>
    <s v="casa"/>
    <s v="e: casa+article+nom propi+sintagma nominal"/>
    <s v="h: llinatge+origen"/>
  </r>
  <r>
    <n v="429"/>
    <x v="428"/>
    <s v="Carrer de Sant Llorenç 35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430"/>
    <x v="429"/>
    <s v="Carrer de Sant Llorenç 9"/>
    <s v="Sant Miquel"/>
    <s v="masculí"/>
    <s v="sí"/>
    <s v="sí"/>
    <s v="sí"/>
    <s v="no"/>
    <s v="sí"/>
    <n v="0.8"/>
    <s v="Habitual"/>
    <s v="cognom"/>
    <s v="propietari"/>
    <s v="a: casa+article+nom propi"/>
    <s v="f: llinatge"/>
  </r>
  <r>
    <n v="431"/>
    <x v="430"/>
    <s v="Carrer de Llobera 45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432"/>
    <x v="431"/>
    <s v="Carrer de Sant Nicolau 3"/>
    <s v="Sant Salvador"/>
    <s v="masculí"/>
    <s v="sí"/>
    <s v="sí"/>
    <s v="sí"/>
    <s v="sí"/>
    <s v="sí"/>
    <n v="0.6"/>
    <s v="Ocasional"/>
    <s v="ofici"/>
    <s v="casa"/>
    <s v="i: casa+article+nom comú+sintagma nominal"/>
    <s v="k: ofici+origen"/>
  </r>
  <r>
    <n v="433"/>
    <x v="432"/>
    <s v="Carrer de Sant Miquel Petit 5"/>
    <s v="Sant Roc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34"/>
    <x v="433"/>
    <s v="Travessia de Sant Josep de Calassanç 8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35"/>
    <x v="434"/>
    <s v="Carrer de Sant Nicolau 3"/>
    <s v="Sant Salvador"/>
    <s v="masculí"/>
    <s v="sí"/>
    <s v="sí"/>
    <s v="sí"/>
    <s v="no"/>
    <s v="no"/>
    <n v="0.4"/>
    <s v="Ocasional"/>
    <s v="ofici"/>
    <s v="comerç"/>
    <s v="g: casa+article+nom comú+nom propi"/>
    <s v="g: llinatge+ofici"/>
  </r>
  <r>
    <n v="436"/>
    <x v="435"/>
    <s v="Carrer de Sant Miquel 13"/>
    <s v="Sant Miquel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437"/>
    <x v="436"/>
    <s v="Carrer de les Terceries 7"/>
    <s v="Sant Cristòfol"/>
    <s v="masculí"/>
    <s v="sí"/>
    <s v="sí"/>
    <s v="sí"/>
    <s v="sí"/>
    <s v="sí"/>
    <n v="1"/>
    <s v="Habitual"/>
    <s v="marca"/>
    <s v="comerç"/>
    <s v="f: casa+article+nom comú"/>
    <s v="q: nom comercial"/>
  </r>
  <r>
    <n v="438"/>
    <x v="437"/>
    <s v="Plaça Sant Joan 10"/>
    <s v="Sant Joan"/>
    <s v="masculí"/>
    <s v="sí"/>
    <s v="sí"/>
    <s v="sí"/>
    <s v="sí"/>
    <s v="sí"/>
    <n v="1"/>
    <s v="Habitual"/>
    <s v="origen"/>
    <s v="casa"/>
    <s v="a: casa+article+nom propi"/>
    <s v="f: llinatge"/>
  </r>
  <r>
    <n v="439"/>
    <x v="438"/>
    <s v="Carrer de Sant Miquel 4"/>
    <s v="Sant Miquel"/>
    <s v="masculí"/>
    <s v="sí"/>
    <s v="sí"/>
    <s v="sí"/>
    <s v="no"/>
    <s v="no"/>
    <n v="0.4"/>
    <s v="Ocasional"/>
    <s v="ofici"/>
    <s v="família"/>
    <s v="f: casa+article+nom comú"/>
    <s v="j: ofici"/>
  </r>
  <r>
    <n v="440"/>
    <x v="439"/>
    <s v="Carrer del Bou 11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41"/>
    <x v="440"/>
    <s v="Carrer Castell 39"/>
    <s v="Santa Susanna"/>
    <s v="masculí"/>
    <s v="sí"/>
    <s v="sí"/>
    <s v="sí"/>
    <s v="sí"/>
    <s v="sí"/>
    <n v="0.8"/>
    <s v="Habitual"/>
    <s v="cognom"/>
    <s v="casa"/>
    <s v="g: casa+article+nom comú+nom propi"/>
    <s v="f: llinatge"/>
  </r>
  <r>
    <n v="442"/>
    <x v="441"/>
    <s v="Carrer Castell 8"/>
    <s v="Sant Domènec"/>
    <s v="masculí"/>
    <s v="sí"/>
    <s v="sí"/>
    <s v="sí"/>
    <s v="no"/>
    <s v="sí"/>
    <n v="0.8"/>
    <s v="Habitual"/>
    <s v="cognom"/>
    <s v="família"/>
    <s v="g: casa+article+nom comú+nom propi"/>
    <s v="f: llinatge"/>
  </r>
  <r>
    <n v="443"/>
    <x v="442"/>
    <s v="Carrer de Santa Llúcia 9"/>
    <s v="Sant Llorenç"/>
    <s v="masculí"/>
    <s v="sí"/>
    <s v="sí"/>
    <s v="sí"/>
    <s v="sí"/>
    <s v="no"/>
    <n v="0.4"/>
    <s v="Ocasional"/>
    <s v="cognom"/>
    <s v="casa"/>
    <s v="a: casa+article+nom propi"/>
    <s v="f: llinatge"/>
  </r>
  <r>
    <n v="444"/>
    <x v="443"/>
    <s v="Carrer de Llobera 36"/>
    <s v="Santa Anna"/>
    <s v="masculí"/>
    <s v="sí"/>
    <s v="sí"/>
    <s v="sí"/>
    <s v="no"/>
    <s v="no"/>
    <n v="0.4"/>
    <s v="Ocasional"/>
    <s v="ofici"/>
    <s v="casa"/>
    <s v="c: casa+article+nom propi+nom comú"/>
    <s v="g: llinatge+ofici"/>
  </r>
  <r>
    <n v="445"/>
    <x v="444"/>
    <s v="Carrer del Bou 7 i 9"/>
    <s v="Sant Miquel"/>
    <s v="masculí"/>
    <s v="sí"/>
    <s v="sí"/>
    <s v="sí"/>
    <s v="no"/>
    <s v="sí"/>
    <n v="0.8"/>
    <s v="Habitual"/>
    <s v="cognom"/>
    <s v="casa"/>
    <s v="g: casa+article+nom comú+nom propi"/>
    <s v="f: llinatge"/>
  </r>
  <r>
    <n v="446"/>
    <x v="445"/>
    <s v="Carrer Llobera 4 "/>
    <s v="Sant Serapi"/>
    <s v="masculí"/>
    <s v="sí"/>
    <s v="sí"/>
    <s v="sí"/>
    <s v="sí"/>
    <s v="no"/>
    <n v="0.4"/>
    <s v="Ocasional"/>
    <s v="renom"/>
    <s v="casa"/>
    <s v="f: casa+article+nom comú"/>
    <s v="o: malnom"/>
  </r>
  <r>
    <n v="447"/>
    <x v="446"/>
    <s v="Plaça de Sant Roc 4"/>
    <s v="Sant Roc"/>
    <s v="masculí"/>
    <s v="sí"/>
    <s v="sí"/>
    <s v="sí"/>
    <s v="sí"/>
    <s v="sí"/>
    <n v="0.6"/>
    <s v="Ocasional"/>
    <s v="renom"/>
    <s v="comerç"/>
    <s v="a: casa+article+nom propi"/>
    <s v="m: origen"/>
  </r>
  <r>
    <n v="448"/>
    <x v="447"/>
    <s v="Carrer Castell 3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49"/>
    <x v="448"/>
    <s v="Carrer de Sant Llorenç 21"/>
    <s v="Sant Ignasi"/>
    <s v="masculí"/>
    <s v="sí"/>
    <s v="sí"/>
    <s v="sí"/>
    <s v="sí"/>
    <s v="sí"/>
    <n v="0.8"/>
    <s v="Habitual"/>
    <s v="renom"/>
    <s v="casa"/>
    <s v="a: casa+article+nom propi"/>
    <s v="x: opac"/>
  </r>
  <r>
    <n v="450"/>
    <x v="449"/>
    <s v="Carrer Castell 14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451"/>
    <x v="450"/>
    <s v="Plaça Sant Joan 2"/>
    <s v="Sant Joan"/>
    <s v="masculí"/>
    <s v="sí"/>
    <s v="sí"/>
    <s v="sí"/>
    <s v="no"/>
    <s v="no"/>
    <n v="0.4"/>
    <s v="Ocasional"/>
    <s v="cognom"/>
    <s v="família"/>
    <s v="c: casa+article+nom propi+nom comú"/>
    <s v="g: llinatge+ofici"/>
  </r>
  <r>
    <n v="452"/>
    <x v="451"/>
    <s v="Carrer Castell 5"/>
    <s v="Sant Domènec"/>
    <s v="masculí"/>
    <s v="sí"/>
    <s v="no"/>
    <s v="sí"/>
    <s v="no"/>
    <s v="no"/>
    <n v="0.2"/>
    <s v="Minoritari"/>
    <s v="renom"/>
    <s v="casa"/>
    <s v="f: casa+article+nom comú"/>
    <s v="x: opac"/>
  </r>
  <r>
    <n v="453"/>
    <x v="452"/>
    <s v="Carrer de Llobera 46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454"/>
    <x v="453"/>
    <s v="Plaça Major 6 i 7"/>
    <s v="Sant Serapi"/>
    <s v="masculí"/>
    <s v="sí"/>
    <s v="sí"/>
    <s v="sí"/>
    <s v="no"/>
    <s v="sí"/>
    <n v="0.6"/>
    <s v="Ocasional"/>
    <s v="renom"/>
    <s v="casa"/>
    <s v="f: casa+article+nom comú"/>
    <s v="j: ofici"/>
  </r>
  <r>
    <n v="455"/>
    <x v="454"/>
    <s v="Plaça Sant Joan 11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456"/>
    <x v="455"/>
    <s v="Carrer de Sant Miquel 13"/>
    <s v="Sant Miquel"/>
    <s v="masculí"/>
    <s v="sí"/>
    <s v="sí"/>
    <s v="sí"/>
    <s v="no"/>
    <s v="sí"/>
    <n v="0.6"/>
    <s v="Ocasional"/>
    <s v="renom"/>
    <s v="casa"/>
    <s v="f: casa+article+nom comú"/>
    <s v="o: malnom"/>
  </r>
  <r>
    <n v="457"/>
    <x v="456"/>
    <s v="Carrer de Santa Llúcia 20"/>
    <s v="Sant Llorenç"/>
    <s v="masculí"/>
    <s v="sí"/>
    <s v="sí"/>
    <s v="no"/>
    <s v="sí"/>
    <s v="no"/>
    <n v="0.2"/>
    <s v="Minoritari"/>
    <s v="renom"/>
    <s v="casa"/>
    <s v="a: casa+article+nom propi"/>
    <s v="m: origen"/>
  </r>
  <r>
    <n v="458"/>
    <x v="457"/>
    <s v="Plaça Sant Joan 19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459"/>
    <x v="458"/>
    <s v="Plaça Major 7"/>
    <s v="Sant Serapi"/>
    <s v="masculí"/>
    <s v="sí"/>
    <s v="no"/>
    <s v="sí"/>
    <s v="no"/>
    <s v="sí"/>
    <n v="0.6"/>
    <s v="Ocasional"/>
    <s v="nom"/>
    <s v="casa"/>
    <s v="b: casa+article+nom propi+nom propi"/>
    <s v="d: prenom+origen"/>
  </r>
  <r>
    <n v="460"/>
    <x v="459"/>
    <s v="Carrer de Sant Llorenç 38"/>
    <s v="Sant Llorenç"/>
    <s v="masculí"/>
    <s v="sí"/>
    <s v="sí"/>
    <s v="sí"/>
    <s v="sí"/>
    <s v="sí"/>
    <n v="0.8"/>
    <s v="Habitual"/>
    <s v="nom"/>
    <s v="casa"/>
    <s v="b: casa+article+nom propi+nom propi"/>
    <s v="d: prenom+origen"/>
  </r>
  <r>
    <n v="461"/>
    <x v="460"/>
    <s v="Carrer de Sant Pau 18"/>
    <s v="Sant Pau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462"/>
    <x v="461"/>
    <s v="Carrer de Sant Llorenç 38"/>
    <s v="Sant Llorenç"/>
    <s v="masculí"/>
    <s v="sí"/>
    <s v="sí"/>
    <s v="sí"/>
    <s v="no"/>
    <s v="sí"/>
    <n v="0.6"/>
    <s v="Ocasional"/>
    <s v="renom"/>
    <s v="família"/>
    <s v="c: casa+article+nom propi+nom comú"/>
    <s v="e: prenom+malnom"/>
  </r>
  <r>
    <n v="463"/>
    <x v="462"/>
    <s v="Carrer de Sant Miquel 12"/>
    <s v="Sant Miquel"/>
    <s v="masculí"/>
    <s v="sí"/>
    <s v="sí"/>
    <s v="sí"/>
    <s v="sí"/>
    <s v="sí"/>
    <n v="0.6"/>
    <s v="Ocasional"/>
    <s v="renom"/>
    <s v="casa"/>
    <s v="e: casa+article+nom propi+sintagma nominal"/>
    <s v="m: origen"/>
  </r>
  <r>
    <n v="464"/>
    <x v="463"/>
    <s v="Carrer de Sant Miquel 6"/>
    <s v="Sant Miquel"/>
    <s v="masculí"/>
    <s v="sí"/>
    <s v="sí"/>
    <s v="sí"/>
    <s v="sí"/>
    <s v="sí"/>
    <n v="0.6"/>
    <s v="Ocasional"/>
    <s v="renom"/>
    <s v="casa"/>
    <s v="a: casa+article+nom propi"/>
    <s v="m: origen"/>
  </r>
  <r>
    <n v="465"/>
    <x v="464"/>
    <s v="Carrer de Santa Llúcia 28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466"/>
    <x v="465"/>
    <s v="Travessia de Sant Josep de Calassanç 5"/>
    <s v="Sant Serapi"/>
    <s v="masculí"/>
    <s v="sí"/>
    <s v="sí"/>
    <s v="sí"/>
    <s v="sí"/>
    <s v="sí"/>
    <n v="0.8"/>
    <s v="Habitual"/>
    <s v="renom"/>
    <s v="casa"/>
    <s v="a: casa+article+nom propi"/>
    <s v="m: origen"/>
  </r>
  <r>
    <n v="467"/>
    <x v="466"/>
    <s v="Plaça de Sant Pere 10"/>
    <s v="Santa Anna"/>
    <s v="masculí"/>
    <s v="sí"/>
    <s v="sí"/>
    <s v="sí"/>
    <s v="no"/>
    <s v="no"/>
    <n v="0.4"/>
    <s v="Ocasional"/>
    <s v="nom"/>
    <s v="casa"/>
    <s v="a: casa+article+nom propi"/>
    <s v="a: prenom"/>
  </r>
  <r>
    <n v="468"/>
    <x v="467"/>
    <s v="Carrer de la Regata 10"/>
    <s v="Sant Salvador"/>
    <s v="masculí"/>
    <s v="sí"/>
    <s v="sí"/>
    <s v="no"/>
    <s v="no"/>
    <s v="no"/>
    <n v="0.2"/>
    <s v="Minoritari"/>
    <s v="cognom"/>
    <s v="família"/>
    <s v="a: casa+article+nom propi"/>
    <s v="f: llinatge"/>
  </r>
  <r>
    <n v="469"/>
    <x v="468"/>
    <s v="Carrer de Sant Miquel 8"/>
    <s v="Sant Miquel"/>
    <s v="masculí"/>
    <s v="sí"/>
    <s v="sí"/>
    <s v="sí"/>
    <s v="no"/>
    <s v="no"/>
    <n v="0.4"/>
    <s v="Ocasional"/>
    <s v="renom"/>
    <s v="propietari"/>
    <s v="a: casa+article+nom propi"/>
    <s v="m: origen"/>
  </r>
  <r>
    <n v="470"/>
    <x v="469"/>
    <s v="Carrer de Santa Llúcia 6"/>
    <s v="Sant Llorenç"/>
    <s v="masculí"/>
    <s v="sí"/>
    <s v="sí"/>
    <s v="sí"/>
    <s v="sí"/>
    <s v="no"/>
    <n v="0.4"/>
    <s v="Ocasional"/>
    <s v="cognom"/>
    <s v="família"/>
    <s v="a: casa+article+nom propi"/>
    <s v="f: llinatge"/>
  </r>
  <r>
    <n v="471"/>
    <x v="470"/>
    <s v="Carrer de Llobera 48a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472"/>
    <x v="471"/>
    <s v="Carrer Castell 18"/>
    <s v="Sant Domènec"/>
    <s v="masculí"/>
    <s v="sí"/>
    <s v="sí"/>
    <s v="sí"/>
    <s v="no"/>
    <s v="no"/>
    <n v="0.4"/>
    <s v="Ocasional"/>
    <s v="cognom"/>
    <s v="propietari"/>
    <s v="a: casa+article+nom propi"/>
    <s v="f: llinatge"/>
  </r>
  <r>
    <n v="473"/>
    <x v="472"/>
    <s v="Carrer de Santa Llúcia 21"/>
    <s v="Sant Llorenç"/>
    <s v="masculí"/>
    <s v="sí"/>
    <s v="sí"/>
    <s v="sí"/>
    <s v="sí"/>
    <s v="sí"/>
    <n v="0.8"/>
    <s v="Habitual"/>
    <s v="renom"/>
    <s v="família"/>
    <s v="a: casa+article+nom propi"/>
    <s v="m: origen"/>
  </r>
  <r>
    <n v="474"/>
    <x v="473"/>
    <s v="Carrer de Sant Miquel 14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475"/>
    <x v="474"/>
    <s v="Carrer de Sant Miquel 14"/>
    <s v="Sant Miquel"/>
    <s v="masculí"/>
    <s v="sí"/>
    <s v="sí"/>
    <s v="sí"/>
    <s v="no"/>
    <s v="no"/>
    <n v="0.4"/>
    <s v="Ocasional"/>
    <s v="origen"/>
    <s v="casa"/>
    <s v="e: casa+article+nom propi+sintagma nominal"/>
    <s v="m: origen"/>
  </r>
  <r>
    <n v="476"/>
    <x v="475"/>
    <s v="Carrer de Sant Llorenç 24"/>
    <s v="Sant Ignasi"/>
    <s v="masculí"/>
    <s v="sí"/>
    <s v="sí"/>
    <s v="sí"/>
    <s v="sí"/>
    <s v="no"/>
    <n v="0.4"/>
    <s v="Ocasional"/>
    <s v="origen"/>
    <s v="casa"/>
    <s v="a: casa+article+nom propi"/>
    <s v="m: origen"/>
  </r>
  <r>
    <n v="477"/>
    <x v="476"/>
    <s v="Carrer de Sant Llorenç 24"/>
    <s v="Sant Ignasi"/>
    <s v="masculí"/>
    <s v="sí"/>
    <s v="sí"/>
    <s v="sí"/>
    <s v="no"/>
    <s v="no"/>
    <n v="0.4"/>
    <s v="Ocasional"/>
    <s v="renom"/>
    <s v="família"/>
    <s v="f: casa+article+nom comú"/>
    <s v="x: opac"/>
  </r>
  <r>
    <n v="478"/>
    <x v="477"/>
    <s v="Carrer de Llobera 43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479"/>
    <x v="478"/>
    <s v="Carrer de la Regata 10"/>
    <s v="Sant Salvador"/>
    <s v="masculí"/>
    <s v="sí"/>
    <s v="sí"/>
    <s v="no"/>
    <s v="sí"/>
    <s v="no"/>
    <n v="0.4"/>
    <s v="Ocasional"/>
    <s v="cognom"/>
    <s v="comerç"/>
    <s v="a: casa+article+nom propi"/>
    <s v="f: llinatge"/>
  </r>
  <r>
    <n v="480"/>
    <x v="479"/>
    <s v="Carrer de Santa Llúcia 4"/>
    <s v="Sant Llorenç"/>
    <s v="masculí"/>
    <s v="sí"/>
    <s v="sí"/>
    <s v="sí"/>
    <s v="no"/>
    <s v="no"/>
    <n v="0.2"/>
    <s v="Minoritari"/>
    <s v="origen"/>
    <s v="casa"/>
    <s v="a: casa+article+nom propi"/>
    <s v="m: origen"/>
  </r>
  <r>
    <n v="481"/>
    <x v="480"/>
    <s v="Carrer de Sant Miquel Petit 5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482"/>
    <x v="481"/>
    <s v="Carrer de Sant Miquel Petit 12"/>
    <s v="Sant Roc"/>
    <s v="masculí"/>
    <s v="sí"/>
    <s v="sí"/>
    <s v="sí"/>
    <s v="sí"/>
    <s v="no"/>
    <n v="0.4"/>
    <s v="Ocasional"/>
    <s v="renom"/>
    <s v="casa"/>
    <s v="d: casa+article+nom propi+adjectiu"/>
    <s v="e: prenom+malnom"/>
  </r>
  <r>
    <n v="483"/>
    <x v="482"/>
    <s v="Carrer de les Llices 7"/>
    <s v="Sant Pau"/>
    <s v="masculí"/>
    <s v="sí"/>
    <s v="sí"/>
    <s v="sí"/>
    <s v="sí"/>
    <s v="sí"/>
    <n v="0.6"/>
    <s v="Ocasional"/>
    <s v="ofici"/>
    <s v="casa"/>
    <s v="f: casa+article+nom comú"/>
    <s v="j: ofici"/>
  </r>
  <r>
    <n v="484"/>
    <x v="483"/>
    <s v="Carrer del Bou 7"/>
    <s v="Sant Miquel"/>
    <s v="masculí"/>
    <s v="sí"/>
    <s v="no"/>
    <s v="sí"/>
    <s v="no"/>
    <s v="no"/>
    <n v="0.4"/>
    <s v="Ocasional"/>
    <s v="nom"/>
    <s v="casa"/>
    <s v="a: casa+article+nom propi"/>
    <s v="a: prenom"/>
  </r>
  <r>
    <n v="485"/>
    <x v="484"/>
    <s v="Plaça Major 7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486"/>
    <x v="485"/>
    <s v="Carrer de Sant Miquel 1 i 3"/>
    <s v="Sant Miquel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487"/>
    <x v="486"/>
    <s v="Carrer Castell 39"/>
    <s v="Santa Susanna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488"/>
    <x v="487"/>
    <s v="Plaça Major 10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489"/>
    <x v="488"/>
    <s v="Carrer de Llobera 42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490"/>
    <x v="489"/>
    <s v="Plaça Major 6"/>
    <s v="Sant Serapi"/>
    <s v="masculí"/>
    <s v="sí"/>
    <s v="no"/>
    <s v="sí"/>
    <s v="no"/>
    <s v="no"/>
    <n v="0.2"/>
    <s v="Minoritari"/>
    <s v="cognom"/>
    <s v="casa"/>
    <s v="a: casa+article+nom propi"/>
    <s v="f: llinatge"/>
  </r>
  <r>
    <n v="491"/>
    <x v="490"/>
    <s v="Carrer Castell 43 i 4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92"/>
    <x v="491"/>
    <s v="Carrer Castell 41"/>
    <s v="Santa Susanna"/>
    <s v="masculí"/>
    <s v="sí"/>
    <s v="sí"/>
    <s v="sí"/>
    <s v="no"/>
    <s v="no"/>
    <n v="0.4"/>
    <s v="Ocasional"/>
    <s v="cognom"/>
    <s v="família"/>
    <s v="a: casa+article+nom propi"/>
    <s v="f: llinatge"/>
  </r>
  <r>
    <n v="493"/>
    <x v="492"/>
    <s v="Carrer de Sant Llorenç 36"/>
    <s v="Sant Llorenç"/>
    <s v="masculí"/>
    <s v="sí"/>
    <s v="sí"/>
    <s v="sí"/>
    <s v="sí"/>
    <s v="no"/>
    <n v="0.2"/>
    <s v="Minoritari"/>
    <s v="cognom"/>
    <s v="casa"/>
    <s v="a: casa+article+nom propi"/>
    <s v="f: llinatge"/>
  </r>
  <r>
    <n v="494"/>
    <x v="493"/>
    <s v="Carrer Castell 44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495"/>
    <x v="494"/>
    <s v="Carrer de les Llices 24"/>
    <s v="Sant Pau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96"/>
    <x v="495"/>
    <s v="Carrer de Sant Llorenç 16"/>
    <s v="Sant Miquel"/>
    <s v="masculí"/>
    <s v="sí"/>
    <s v="sí"/>
    <s v="sí"/>
    <s v="sí"/>
    <s v="sí"/>
    <n v="0.6"/>
    <s v="Ocasional"/>
    <s v="renom"/>
    <s v="casa"/>
    <s v="f: casa+article+nom comú"/>
    <s v="m: origen"/>
  </r>
  <r>
    <n v="497"/>
    <x v="496"/>
    <s v="Carrer de Sant Miquel Petit 2"/>
    <s v="Sant Roc"/>
    <s v="masculí"/>
    <s v="sí"/>
    <s v="sí"/>
    <s v="sí"/>
    <s v="no"/>
    <s v="no"/>
    <n v="0.2"/>
    <s v="Minoritari"/>
    <s v="renom"/>
    <s v="casa"/>
    <s v="a: casa+article+nom propi"/>
    <s v="m: origen"/>
  </r>
  <r>
    <n v="498"/>
    <x v="497"/>
    <s v="Carrer de Sant Miquel Petit 1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499"/>
    <x v="498"/>
    <s v="Carrer de Sant Josep de Calassanç 3"/>
    <s v="Sant Domènec"/>
    <s v="masculí"/>
    <s v="sí"/>
    <s v="sí"/>
    <s v="sí"/>
    <s v="sí"/>
    <s v="sí"/>
    <n v="0.6"/>
    <s v="Ocasional"/>
    <s v="renom"/>
    <s v="casa"/>
    <s v="f: casa+article+nom comú"/>
    <s v="o: malnom"/>
  </r>
  <r>
    <n v="500"/>
    <x v="499"/>
    <s v="Carrer de Llobera 23"/>
    <s v="Santa Anna"/>
    <s v="masculí"/>
    <s v="sí"/>
    <s v="sí"/>
    <s v="sí"/>
    <s v="no"/>
    <s v="no"/>
    <n v="0.2"/>
    <s v="Minoritari"/>
    <s v="renom"/>
    <s v="casa"/>
    <s v="f: casa+article+nom comú"/>
    <s v="o: malnom"/>
  </r>
  <r>
    <n v="501"/>
    <x v="500"/>
    <s v="Carrer de Sant Nicolau 7"/>
    <s v="Sant Salvador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502"/>
    <x v="501"/>
    <s v="Plaça de Sant Pere 9 bis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03"/>
    <x v="502"/>
    <s v="Carrer de Sant Pau 21"/>
    <s v="Sant Pau"/>
    <s v="masculí"/>
    <s v="sí"/>
    <s v="sí"/>
    <s v="sí"/>
    <s v="sí"/>
    <s v="no"/>
    <n v="0.2"/>
    <s v="Minoritari"/>
    <s v="renom"/>
    <s v="casa"/>
    <s v="h: casa+article+nom comú+adjectiu"/>
    <s v="o: malnom"/>
  </r>
  <r>
    <n v="504"/>
    <x v="503"/>
    <s v="Carrer de Sant Roc 4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05"/>
    <x v="504"/>
    <s v="Carrer de Sant Miquel 1 i 3"/>
    <s v="Sant Miquel"/>
    <s v="masculí"/>
    <s v="sí"/>
    <s v="sí"/>
    <s v="sí"/>
    <s v="no"/>
    <s v="sí"/>
    <n v="0.6"/>
    <s v="Ocasional"/>
    <s v="cognom"/>
    <s v="casa"/>
    <s v="l: sintagma nominal"/>
    <s v="f: llinatge"/>
  </r>
  <r>
    <n v="506"/>
    <x v="505"/>
    <s v="Carrer de Sant Miquel Petit 1"/>
    <s v="Sant Roc"/>
    <s v="masculí"/>
    <s v="sí"/>
    <s v="sí"/>
    <s v="sí"/>
    <s v="no"/>
    <s v="sí"/>
    <n v="1"/>
    <s v="Habitual"/>
    <s v="renom"/>
    <s v="casa"/>
    <s v="f: casa+article+nom comú"/>
    <s v="j: ofici"/>
  </r>
  <r>
    <n v="507"/>
    <x v="506"/>
    <s v="Plaça de Sant Roc 1"/>
    <s v="Sant Roc"/>
    <s v="masculí"/>
    <s v="sí"/>
    <s v="sí"/>
    <s v="sí"/>
    <s v="sí"/>
    <s v="no"/>
    <n v="0.4"/>
    <s v="Ocasional"/>
    <s v="cognom"/>
    <s v="propietari"/>
    <s v="i: casa+article+nom comú+sintagma nominal"/>
    <s v="f: llinatge"/>
  </r>
  <r>
    <n v="508"/>
    <x v="507"/>
    <s v="Carrer Castell 20"/>
    <s v="Santa Susanna"/>
    <s v="femení"/>
    <s v="sí"/>
    <s v="sí"/>
    <s v="sí"/>
    <s v="sí"/>
    <s v="sí"/>
    <n v="1"/>
    <s v="Habitual"/>
    <s v="institució"/>
    <s v="casa"/>
    <s v="f: casa+article+nom comú"/>
    <s v="p: institució"/>
  </r>
  <r>
    <n v="509"/>
    <x v="508"/>
    <s v="Carrer de Sant Roc 4"/>
    <s v="Sant Roc"/>
    <s v="femení"/>
    <s v="sí"/>
    <s v="sí"/>
    <s v="sí"/>
    <s v="sí"/>
    <s v="sí"/>
    <n v="0.8"/>
    <s v="Habitual"/>
    <s v="religios"/>
    <s v="propietari"/>
    <s v="a: casa+article+nom propi"/>
    <s v="p: institució"/>
  </r>
  <r>
    <n v="510"/>
    <x v="509"/>
    <s v="Carrer de Sant Llorenç 49"/>
    <s v="Sant Llorenç"/>
    <s v="femení"/>
    <s v="sí"/>
    <s v="sí"/>
    <s v="sí"/>
    <s v="sí"/>
    <s v="sí"/>
    <n v="0.6"/>
    <s v="Ocasional"/>
    <s v="nom"/>
    <s v="propietari"/>
    <s v="e: casa+article+nom propi+sintagma nominal"/>
    <s v="d: prenom+origen"/>
  </r>
  <r>
    <n v="511"/>
    <x v="510"/>
    <s v="Travessia de Sant Isidre 16"/>
    <s v="Santa Susanna"/>
    <s v="femení"/>
    <s v="sí"/>
    <s v="sí"/>
    <s v="sí"/>
    <s v="sí"/>
    <s v="sí"/>
    <n v="0.8"/>
    <s v="Habitual"/>
    <s v="religios"/>
    <s v="casa"/>
    <s v="f: casa+article+nom comú"/>
    <s v="p: institució"/>
  </r>
  <r>
    <n v="512"/>
    <x v="511"/>
    <s v="Carrer de Sant Miquel 15"/>
    <s v="Sant Miquel"/>
    <s v="masculí"/>
    <s v="sí"/>
    <s v="sí"/>
    <s v="sí"/>
    <s v="no"/>
    <s v="sí"/>
    <n v="0.6"/>
    <s v="Ocasional"/>
    <s v="origen"/>
    <s v="casa"/>
    <s v="i: casa+article+nom comú+sintagma nominal"/>
    <s v="m: origen"/>
  </r>
  <r>
    <n v="513"/>
    <x v="512"/>
    <s v="Carrer de la Regata 26"/>
    <s v="Sant Ignasi"/>
    <s v="femení"/>
    <s v="sí"/>
    <s v="sí"/>
    <s v="sí"/>
    <s v="sí"/>
    <s v="sí"/>
    <n v="0.6"/>
    <s v="Ocasional"/>
    <s v="cognom"/>
    <s v="propietari"/>
    <s v="e: casa+article+nom propi+sintagma nominal"/>
    <s v="h: llinatge+origen"/>
  </r>
  <r>
    <n v="514"/>
    <x v="513"/>
    <s v="Carrer de Sant Roc 1"/>
    <s v="Sant Roc"/>
    <s v="femení"/>
    <s v="sí"/>
    <s v="sí"/>
    <s v="sí"/>
    <s v="sí"/>
    <s v="sí"/>
    <n v="0.6"/>
    <s v="Ocasional"/>
    <s v="renom"/>
    <s v="casa"/>
    <s v="a: casa+article+nom propi"/>
    <s v="m: origen"/>
  </r>
  <r>
    <n v="515"/>
    <x v="514"/>
    <s v="Carrer de Santa Llúcia 11"/>
    <s v="Sant Llorenç"/>
    <s v="masculí"/>
    <s v="sí"/>
    <s v="sí"/>
    <s v="no"/>
    <s v="sí"/>
    <s v="no"/>
    <n v="0.4"/>
    <s v="Ocasional"/>
    <s v="cognom"/>
    <s v="propietari"/>
    <s v="g: casa+article+nom comú+nom propi"/>
    <s v="h: llinatge+origen"/>
  </r>
  <r>
    <n v="516"/>
    <x v="515"/>
    <s v="Carrer de Sant Miquel 4"/>
    <s v="Sant Miquel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517"/>
    <x v="516"/>
    <s v="Carrer dels Dominics 15"/>
    <s v="Sant Ignasi"/>
    <s v="masculí"/>
    <s v="sí"/>
    <s v="sí"/>
    <s v="sí"/>
    <s v="no"/>
    <s v="no"/>
    <n v="0.2"/>
    <s v="Minoritari"/>
    <s v="ofici"/>
    <s v="casa"/>
    <s v="f: casa+article+nom comú"/>
    <s v="j: ofici"/>
  </r>
  <r>
    <n v="518"/>
    <x v="517"/>
    <s v="Carrer Castell 19"/>
    <s v="Sant Domènec"/>
    <s v="masculí"/>
    <s v="sí"/>
    <s v="sí"/>
    <s v="sí"/>
    <s v="sí"/>
    <s v="sí"/>
    <n v="1"/>
    <s v="Habitual"/>
    <s v="cognom"/>
    <s v="casa"/>
    <s v="l: sintagma nominal"/>
    <s v="f: llinatge"/>
  </r>
  <r>
    <n v="519"/>
    <x v="518"/>
    <s v="Plaça Major 4"/>
    <s v="Sant Serapi"/>
    <s v="masculí"/>
    <s v="sí"/>
    <s v="sí"/>
    <s v="sí"/>
    <s v="sí"/>
    <s v="no"/>
    <n v="0.4"/>
    <s v="Ocasional"/>
    <s v="nom"/>
    <s v="casa"/>
    <s v="l: sintagma nominal"/>
    <s v="b: prenom+llinatge"/>
  </r>
  <r>
    <n v="520"/>
    <x v="519"/>
    <s v="Carrer de Sant Roc 2"/>
    <s v="Sant Roc"/>
    <s v="femení"/>
    <s v="sí"/>
    <s v="sí"/>
    <s v="sí"/>
    <s v="no"/>
    <s v="no"/>
    <n v="0.2"/>
    <s v="Minoritari"/>
    <s v="institució"/>
    <s v="casa"/>
    <s v="l: sintagma nominal"/>
    <s v="p: institució"/>
  </r>
  <r>
    <n v="521"/>
    <x v="520"/>
    <s v="Travessia de Sant Isidre 5"/>
    <s v="Santa Susanna"/>
    <s v="masculí"/>
    <s v="sí"/>
    <s v="sí"/>
    <s v="sí"/>
    <s v="no"/>
    <s v="no"/>
    <n v="0.4"/>
    <s v="Ocasional"/>
    <s v="origen"/>
    <s v="casa"/>
    <s v="l: sintagma nominal"/>
    <s v="p: institució"/>
  </r>
  <r>
    <n v="522"/>
    <x v="521"/>
    <s v="Plaça de la Catedral 6"/>
    <s v="Sant Miquel"/>
    <s v="femení"/>
    <s v="sí"/>
    <s v="sí"/>
    <s v="sí"/>
    <s v="no"/>
    <s v="sí"/>
    <n v="0.8"/>
    <s v="Habitual"/>
    <s v="religios"/>
    <s v="casa"/>
    <s v="l: sintagma nominal"/>
    <s v="p: institució"/>
  </r>
  <r>
    <n v="523"/>
    <x v="522"/>
    <s v="Plaça de la Catedral 6"/>
    <s v="Sant Miquel"/>
    <s v="femení"/>
    <s v="sí"/>
    <s v="sí"/>
    <s v="sí"/>
    <s v="sí"/>
    <s v="sí"/>
    <n v="1"/>
    <s v="Habitual"/>
    <s v="religios"/>
    <s v="casa"/>
    <s v="l: sintagma nominal"/>
    <s v="p: institució"/>
  </r>
  <r>
    <n v="524"/>
    <x v="523"/>
    <s v="Carrer de Sant Pau 27 i 29"/>
    <s v="Sant Pau"/>
    <s v="masculí"/>
    <s v="sí"/>
    <s v="no"/>
    <s v="sí"/>
    <s v="no"/>
    <s v="sí"/>
    <n v="0.6"/>
    <s v="Ocasional"/>
    <s v="marca"/>
    <s v="comerç"/>
    <s v="l: sintagma nominal"/>
    <s v="q: nom comercial"/>
  </r>
  <r>
    <n v="525"/>
    <x v="524"/>
    <s v="Carrer de Sant Josep de Calassanç 1"/>
    <s v="Sant Domènec"/>
    <s v="masculí"/>
    <s v="sí"/>
    <s v="sí"/>
    <s v="sí"/>
    <s v="no"/>
    <s v="sí"/>
    <n v="0.8"/>
    <s v="Habitual"/>
    <s v="marca"/>
    <s v="comerç"/>
    <s v="l: sintagma nominal"/>
    <s v="q: nom comercial"/>
  </r>
  <r>
    <n v="526"/>
    <x v="525"/>
    <s v="Carrer de Llobera 31"/>
    <s v="Santa Anna"/>
    <s v="femení"/>
    <s v="sí"/>
    <s v="sí"/>
    <s v="sí"/>
    <s v="no"/>
    <s v="sí"/>
    <n v="1"/>
    <s v="Habitual"/>
    <s v="institució"/>
    <s v="casa"/>
    <s v="l: sintagma nominal"/>
    <s v="p: institució"/>
  </r>
  <r>
    <n v="527"/>
    <x v="526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528"/>
    <x v="527"/>
    <s v="Plaça de Sant Roc 10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29"/>
    <x v="528"/>
    <s v="Carrer de Santa Llúcia 17"/>
    <s v="Sant Llorenç"/>
    <s v="masculí"/>
    <s v="sí"/>
    <s v="sí"/>
    <s v="sí"/>
    <s v="sí"/>
    <s v="sí"/>
    <n v="0.6"/>
    <s v="Ocasional"/>
    <s v="cognom"/>
    <s v="propietari"/>
    <s v="l: sintagma nominal"/>
    <s v="h: llinatge+origen"/>
  </r>
  <r>
    <n v="530"/>
    <x v="529"/>
    <s v="Travessia de Sant Miquel Petit 6"/>
    <s v="Sant Roc"/>
    <s v="masculí"/>
    <s v="sí"/>
    <s v="sí"/>
    <s v="sí"/>
    <s v="sí"/>
    <s v="no"/>
    <n v="0.4"/>
    <s v="Ocasional"/>
    <s v="nom"/>
    <s v="comerç"/>
    <s v="l: sintagma nominal"/>
    <s v="d: prenom+origen"/>
  </r>
  <r>
    <n v="531"/>
    <x v="530"/>
    <s v="Travessia dels Dominics 1"/>
    <s v="Sant Ignasi"/>
    <s v="masculí"/>
    <s v="sí"/>
    <s v="sí"/>
    <s v="sí"/>
    <s v="no"/>
    <s v="no"/>
    <n v="0.4"/>
    <s v="Ocasional"/>
    <s v="ofici"/>
    <s v="comerç"/>
    <s v="l: sintagma nominal"/>
    <s v="p: institució"/>
  </r>
  <r>
    <n v="532"/>
    <x v="531"/>
    <s v="Carrer del Bou 1, 3 i 5"/>
    <s v="Sant Miquel"/>
    <s v="masculí"/>
    <s v="sí"/>
    <s v="sí"/>
    <s v="sí"/>
    <s v="no"/>
    <s v="no"/>
    <n v="0.2"/>
    <s v="Minoritari"/>
    <s v="marca"/>
    <s v="casa"/>
    <s v="l: sintagma nominal"/>
    <s v="q: nom comercial"/>
  </r>
  <r>
    <n v="533"/>
    <x v="532"/>
    <s v="Carrer de les Llices 9"/>
    <s v="Sant Pau"/>
    <s v="masculí"/>
    <s v="sí"/>
    <s v="sí"/>
    <s v="sí"/>
    <s v="sí"/>
    <s v="sí"/>
    <n v="1"/>
    <s v="Habitual"/>
    <s v="marca"/>
    <s v="casa"/>
    <s v="l: sintagma nominal"/>
    <s v="q: nom comercial"/>
  </r>
  <r>
    <n v="534"/>
    <x v="533"/>
    <s v="Carrer Estret 4"/>
    <s v="Santa Anna"/>
    <s v="masculí"/>
    <s v="sí"/>
    <s v="no"/>
    <s v="sí"/>
    <s v="no"/>
    <s v="no"/>
    <n v="0.2"/>
    <s v="Minoritari"/>
    <s v="ofici"/>
    <s v="casa"/>
    <s v="l: sintagma nominal"/>
    <s v="j: ofici"/>
  </r>
  <r>
    <n v="535"/>
    <x v="534"/>
    <s v="Plaça Major 2"/>
    <s v="Sant Serapi"/>
    <s v="masculí"/>
    <s v="sí"/>
    <s v="sí"/>
    <s v="sí"/>
    <s v="no"/>
    <s v="sí"/>
    <n v="1"/>
    <s v="Habitual"/>
    <s v="marca"/>
    <s v="comerç"/>
    <s v="l: sintagma nominal"/>
    <s v="q: nom comercial"/>
  </r>
  <r>
    <n v="536"/>
    <x v="535"/>
    <s v="Carrer de Sant Llorenç 30"/>
    <s v="Sant Ignasi"/>
    <s v="masculí"/>
    <s v="sí"/>
    <s v="sí"/>
    <s v="sí"/>
    <s v="no"/>
    <s v="no"/>
    <n v="0.2"/>
    <s v="Minoritari"/>
    <s v="renom"/>
    <s v="casa"/>
    <s v="l: sintagma nominal"/>
    <s v="o: malnom"/>
  </r>
  <r>
    <n v="537"/>
    <x v="536"/>
    <s v="Carrer de Sant Miquel Petit 6"/>
    <s v="Sant Roc"/>
    <s v="masculí"/>
    <s v="sí"/>
    <s v="sí"/>
    <s v="sí"/>
    <s v="sí"/>
    <s v="no"/>
    <n v="0.4"/>
    <s v="Ocasional"/>
    <s v="renom"/>
    <s v="propietari"/>
    <s v="l: sintagma nominal"/>
    <s v="o: malnom"/>
  </r>
  <r>
    <n v="538"/>
    <x v="537"/>
    <s v="Carrer de Llobera 37"/>
    <s v="Santa Anna"/>
    <s v="masculí"/>
    <s v="sí"/>
    <s v="sí"/>
    <s v="sí"/>
    <s v="no"/>
    <s v="sí"/>
    <n v="0.6"/>
    <s v="Ocasional"/>
    <s v="renom"/>
    <s v="casa"/>
    <s v="l: sintagma nominal"/>
    <s v="q: nom comercial"/>
  </r>
  <r>
    <n v="539"/>
    <x v="538"/>
    <s v="Carrer de Llobera 37"/>
    <s v="Santa Anna"/>
    <s v="masculí"/>
    <s v="sí"/>
    <s v="sí"/>
    <s v="sí"/>
    <s v="sí"/>
    <s v="sí"/>
    <n v="0.6"/>
    <s v="Ocasional"/>
    <s v="religios"/>
    <s v="casa"/>
    <s v="l: sintagma nominal"/>
    <s v="q: nom comercial"/>
  </r>
  <r>
    <n v="540"/>
    <x v="539"/>
    <s v="Carrer de Sant Miquel Petit 4"/>
    <s v="Sant Roc"/>
    <s v="masculí"/>
    <s v="sí"/>
    <s v="sí"/>
    <s v="sí"/>
    <s v="no"/>
    <s v="no"/>
    <n v="0.2"/>
    <s v="Minoritari"/>
    <s v="ofici"/>
    <s v="comerç"/>
    <s v="l: sintagma nominal"/>
    <s v="k: ofici+origen"/>
  </r>
  <r>
    <n v="541"/>
    <x v="540"/>
    <s v="Carrer de Santa Llúcia 5"/>
    <s v="Sant Llorenç"/>
    <s v="masculí"/>
    <s v="sí"/>
    <s v="sí"/>
    <s v="sí"/>
    <s v="sí"/>
    <s v="sí"/>
    <n v="0.6"/>
    <s v="Ocasional"/>
    <s v="marca"/>
    <s v="propietari"/>
    <s v="l: sintagma nominal"/>
    <s v="q: nom comercial"/>
  </r>
  <r>
    <n v="542"/>
    <x v="541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543"/>
    <x v="542"/>
    <s v="Carrer de Sant Nicolau 6"/>
    <s v="Sant Salvador"/>
    <s v="masculí"/>
    <s v="sí"/>
    <s v="sí"/>
    <s v="sí"/>
    <s v="sí"/>
    <s v="no"/>
    <n v="0.4"/>
    <s v="Ocasional"/>
    <s v="cognom"/>
    <s v="propietari"/>
    <s v="l: sintagma nominal"/>
    <s v="f: llinatge"/>
  </r>
  <r>
    <n v="544"/>
    <x v="543"/>
    <s v="Carrer dels Dominics 13"/>
    <s v="Sant Ignasi"/>
    <s v="masculí"/>
    <s v="sí"/>
    <s v="sí"/>
    <s v="sí"/>
    <s v="sí"/>
    <s v="no"/>
    <n v="0.4"/>
    <s v="Ocasional"/>
    <s v="ofici"/>
    <s v="casa"/>
    <s v="l: sintagma nominal"/>
    <s v="b: prenom+llinatge"/>
  </r>
  <r>
    <n v="545"/>
    <x v="544"/>
    <s v="Carrer de Santa Llúcia 3"/>
    <s v="Sant Llorenç"/>
    <s v="masculí"/>
    <s v="sí"/>
    <s v="sí"/>
    <s v="sí"/>
    <s v="sí"/>
    <s v="sí"/>
    <n v="0.6"/>
    <s v="Ocasional"/>
    <s v="renom"/>
    <s v="comerç"/>
    <s v="l: sintagma nominal"/>
    <s v="m: origen"/>
  </r>
  <r>
    <n v="546"/>
    <x v="545"/>
    <s v="Carrer de Sant Llorenç 46b"/>
    <s v="Sant Llorenç"/>
    <s v="masculí"/>
    <s v="sí"/>
    <s v="no"/>
    <s v="sí"/>
    <s v="no"/>
    <s v="no"/>
    <n v="0.4"/>
    <s v="Ocasional"/>
    <s v="renom"/>
    <s v="família"/>
    <s v="l: sintagma nominal"/>
    <s v="o: malnom"/>
  </r>
  <r>
    <n v="547"/>
    <x v="546"/>
    <s v="Carrer de Sant Miquel Petit 12"/>
    <s v="Sant Roc"/>
    <s v="masculí"/>
    <s v="sí"/>
    <s v="sí"/>
    <s v="sí"/>
    <s v="no"/>
    <s v="no"/>
    <n v="0.4"/>
    <s v="Ocasional"/>
    <s v="renom"/>
    <s v="comerç"/>
    <s v="l: sintagma nominal"/>
    <s v="o: malnom"/>
  </r>
  <r>
    <n v="548"/>
    <x v="547"/>
    <s v="Carrer del Bou 1, 3 i 5"/>
    <s v="Sant Miquel"/>
    <s v="masculí"/>
    <s v="sí"/>
    <s v="no"/>
    <s v="sí"/>
    <s v="no"/>
    <s v="no"/>
    <n v="0.2"/>
    <s v="Minoritari"/>
    <s v="renom"/>
    <s v="comerç"/>
    <s v="l: sintagma nominal"/>
    <s v="o: malnom"/>
  </r>
  <r>
    <n v="549"/>
    <x v="548"/>
    <s v="Carrer dels Dominics 12 i 14"/>
    <s v="Sant Ignasi"/>
    <s v="masculí"/>
    <s v="sí"/>
    <s v="sí"/>
    <s v="sí"/>
    <s v="no"/>
    <s v="no"/>
    <n v="0.4"/>
    <s v="Ocasional"/>
    <s v="institució"/>
    <s v="casa"/>
    <s v="l: sintagma nominal"/>
    <s v="p: institució"/>
  </r>
  <r>
    <n v="550"/>
    <x v="549"/>
    <s v="Carrer de Sant Pau 27 i 29"/>
    <s v="Sant Pau"/>
    <s v="masculí"/>
    <s v="sí"/>
    <s v="no"/>
    <s v="sí"/>
    <s v="sí"/>
    <s v="sí"/>
    <n v="0.8"/>
    <s v="Habitual"/>
    <s v="institució"/>
    <s v="casa"/>
    <s v="l: sintagma nominal"/>
    <s v="p: institució"/>
  </r>
  <r>
    <n v="551"/>
    <x v="550"/>
    <s v="Carrer dels Dominics 12 i 14"/>
    <s v="Sant Ignasi"/>
    <s v="masculí"/>
    <s v="sí"/>
    <s v="sí"/>
    <s v="sí"/>
    <s v="no"/>
    <s v="no"/>
    <n v="0.4"/>
    <s v="Ocasional"/>
    <s v="renom"/>
    <s v="casa"/>
    <s v="l: sintagma nominal"/>
    <s v="p: institució"/>
  </r>
  <r>
    <n v="552"/>
    <x v="551"/>
    <s v="Carrer de Sant Pau 27 i 29"/>
    <s v="Sant Pau"/>
    <s v="masculí"/>
    <s v="sí"/>
    <s v="sí"/>
    <s v="sí"/>
    <s v="no"/>
    <s v="sí"/>
    <n v="0.8"/>
    <s v="Habitual"/>
    <s v="institució"/>
    <s v="casa"/>
    <s v="l: sintagma nominal"/>
    <s v="p: institució"/>
  </r>
  <r>
    <n v="553"/>
    <x v="552"/>
    <s v="Travessia de Sant Isidre 5"/>
    <s v="Santa Susanna"/>
    <s v="femení"/>
    <s v="sí"/>
    <s v="sí"/>
    <s v="sí"/>
    <s v="no"/>
    <s v="sí"/>
    <n v="1"/>
    <s v="Habitual"/>
    <s v="marca"/>
    <s v="comerç"/>
    <s v="l: sintagma nominal"/>
    <s v="q: nom comercial"/>
  </r>
  <r>
    <n v="554"/>
    <x v="553"/>
    <s v="Carrer Castell 22"/>
    <s v="Santa Susanna"/>
    <s v="femení"/>
    <s v="sí"/>
    <s v="sí"/>
    <s v="sí"/>
    <s v="no"/>
    <s v="no"/>
    <n v="0.2"/>
    <s v="Minoritari"/>
    <s v="ofici"/>
    <s v="comerç"/>
    <s v="l: sintagma nominal"/>
    <s v="g: llinatge+ofici"/>
  </r>
  <r>
    <n v="555"/>
    <x v="554"/>
    <s v="Carrer de Sant Roc 8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556"/>
    <x v="555"/>
    <s v="Carrer dels Dominics 16"/>
    <s v="Sant Llorenç"/>
    <s v="masculí"/>
    <s v="sí"/>
    <s v="sí"/>
    <s v="sí"/>
    <s v="no"/>
    <s v="no"/>
    <n v="0.4"/>
    <s v="Ocasional"/>
    <s v="renom"/>
    <s v="comerç"/>
    <s v="l: sintagma nominal"/>
    <s v="l: ofici+malnom"/>
  </r>
  <r>
    <n v="557"/>
    <x v="556"/>
    <s v="Carrer Castell 46"/>
    <s v="Santa Susanna"/>
    <s v="femení"/>
    <s v="sí"/>
    <s v="sí"/>
    <s v="sí"/>
    <s v="no"/>
    <s v="sí"/>
    <n v="1"/>
    <s v="Habitual"/>
    <s v="ofici"/>
    <s v="comerç"/>
    <s v="l: sintagma nominal"/>
    <s v="q: nom comercial"/>
  </r>
  <r>
    <n v="558"/>
    <x v="557"/>
    <s v="Carrer dels Dominics 2"/>
    <s v="Sant Miquel"/>
    <s v="femení"/>
    <s v="sí"/>
    <s v="sí"/>
    <s v="sí"/>
    <s v="no"/>
    <s v="no"/>
    <n v="0.4"/>
    <s v="Ocasional"/>
    <s v="marca"/>
    <s v="comerç"/>
    <s v="l: sintagma nominal"/>
    <s v="q: nom comercial"/>
  </r>
  <r>
    <n v="559"/>
    <x v="558"/>
    <s v="Carrer de Sant Pau 18"/>
    <s v="Sant Pau"/>
    <s v="femení"/>
    <s v="sí"/>
    <s v="sí"/>
    <s v="sí"/>
    <s v="no"/>
    <s v="no"/>
    <n v="0.2"/>
    <s v="Minoritari"/>
    <s v="ofici"/>
    <s v="casa"/>
    <s v="l: sintagma nominal"/>
    <s v="q: nom comercial"/>
  </r>
  <r>
    <n v="560"/>
    <x v="559"/>
    <s v="Carrer dels Dominics 2"/>
    <s v="Sant Miquel"/>
    <s v="femení"/>
    <s v="sí"/>
    <s v="sí"/>
    <s v="sí"/>
    <s v="no"/>
    <s v="sí"/>
    <n v="0.8"/>
    <s v="Habitual"/>
    <s v="ofici"/>
    <s v="comerç"/>
    <s v="l: sintagma nominal"/>
    <s v="c: prenom+ofici"/>
  </r>
  <r>
    <n v="561"/>
    <x v="560"/>
    <s v="Carrer dels Dominics 2"/>
    <s v="Sant Miquel"/>
    <s v="femení"/>
    <s v="sí"/>
    <s v="sí"/>
    <s v="sí"/>
    <s v="no"/>
    <s v="no"/>
    <n v="0.4"/>
    <s v="Ocasional"/>
    <s v="ofici"/>
    <s v="comerç"/>
    <s v="l: sintagma nominal"/>
    <s v="g: llinatge+ofici"/>
  </r>
  <r>
    <n v="562"/>
    <x v="561"/>
    <s v="Plaça de la Catedral 3 i 4"/>
    <s v="Sant Miquel"/>
    <s v="femení"/>
    <s v="sí"/>
    <s v="sí"/>
    <s v="sí"/>
    <s v="sí"/>
    <s v="sí"/>
    <n v="0.8"/>
    <s v="Habitual"/>
    <s v="ofici"/>
    <s v="casa"/>
    <s v="l: sintagma nominal"/>
    <s v="g: llinatge+ofici"/>
  </r>
  <r>
    <n v="563"/>
    <x v="562"/>
    <s v="Plaça de Sant Pere 10"/>
    <s v="Santa Anna"/>
    <s v="masculí"/>
    <s v="sí"/>
    <s v="sí"/>
    <s v="sí"/>
    <s v="no"/>
    <s v="no"/>
    <n v="0.4"/>
    <s v="Ocasional"/>
    <s v="ofici"/>
    <s v="comerç"/>
    <s v="l: sintagma nominal"/>
    <s v="q: nom comercial"/>
  </r>
  <r>
    <n v="564"/>
    <x v="563"/>
    <s v="Carrer Castell 32"/>
    <s v="Santa Susanna"/>
    <s v="masculí"/>
    <s v="sí"/>
    <s v="sí"/>
    <s v="sí"/>
    <s v="no"/>
    <s v="no"/>
    <n v="0.2"/>
    <s v="Minoritari"/>
    <s v="ofici"/>
    <s v="comerç"/>
    <s v="l: sintagma nominal"/>
    <s v="k: ofici+origen"/>
  </r>
  <r>
    <n v="565"/>
    <x v="564"/>
    <s v="Carrer dels Dominics 16"/>
    <s v="Sant Llorenç"/>
    <s v="femení"/>
    <s v="sí"/>
    <s v="sí"/>
    <s v="sí"/>
    <s v="no"/>
    <s v="no"/>
    <n v="0.4"/>
    <s v="Ocasional"/>
    <s v="ofici"/>
    <s v="comerç"/>
    <s v="l: sintagma nominal"/>
    <s v="g: llinatge+ofici"/>
  </r>
  <r>
    <n v="566"/>
    <x v="565"/>
    <s v="Carrer de Sant Miquel Petit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567"/>
    <x v="566"/>
    <s v="Carrer Castell 29"/>
    <s v="Santa Susanna"/>
    <s v="masculí"/>
    <s v="sí"/>
    <s v="sí"/>
    <s v="sí"/>
    <s v="no"/>
    <s v="no"/>
    <n v="0.2"/>
    <s v="Minoritari"/>
    <s v="ofici"/>
    <s v="comerç"/>
    <s v="l: sintagma nominal"/>
    <s v="g: llinatge+ofici"/>
  </r>
  <r>
    <n v="568"/>
    <x v="567"/>
    <s v="Carrer de Llobera 34"/>
    <s v="Santa Anna"/>
    <s v="masculí"/>
    <s v="sí"/>
    <s v="no"/>
    <s v="sí"/>
    <s v="no"/>
    <s v="no"/>
    <n v="0.2"/>
    <s v="Minoritari"/>
    <s v="institució"/>
    <s v="casa"/>
    <s v="l: sintagma nominal"/>
    <s v="p: institució"/>
  </r>
  <r>
    <n v="569"/>
    <x v="568"/>
    <s v="Carrer de Llobera 34"/>
    <s v="Santa Anna"/>
    <s v="masculí"/>
    <s v="sí"/>
    <s v="no"/>
    <s v="sí"/>
    <s v="sí"/>
    <s v="no"/>
    <n v="0.4"/>
    <s v="Ocasional"/>
    <s v="institució"/>
    <s v="casa"/>
    <s v="l: sintagma nominal"/>
    <s v="p: institució"/>
  </r>
  <r>
    <n v="570"/>
    <x v="569"/>
    <s v="Plaça de Sant Roc 7"/>
    <s v="Sant Roc"/>
    <s v="masculí"/>
    <s v="sí"/>
    <s v="sí"/>
    <s v="sí"/>
    <s v="sí"/>
    <s v="sí"/>
    <n v="1"/>
    <s v="Habitual"/>
    <s v="marca"/>
    <s v="casa"/>
    <s v="l: sintagma nominal"/>
    <s v="q: nom comercial"/>
  </r>
  <r>
    <n v="571"/>
    <x v="570"/>
    <s v="Carrer de les Llices 9"/>
    <s v="Sant Pau"/>
    <s v="femení"/>
    <s v="sí"/>
    <s v="no"/>
    <s v="sí"/>
    <s v="no"/>
    <s v="no"/>
    <n v="0.2"/>
    <s v="Minoritari"/>
    <s v="marca"/>
    <s v="casa"/>
    <s v="l: sintagma nominal"/>
    <s v="q: nom comercial"/>
  </r>
  <r>
    <n v="572"/>
    <x v="571"/>
    <s v="Carrer de Sant Josep de Calassanç 7"/>
    <s v="Sant Domènec"/>
    <s v="femení"/>
    <s v="sí"/>
    <s v="sí"/>
    <s v="sí"/>
    <s v="no"/>
    <s v="no"/>
    <n v="0.4"/>
    <s v="Ocasional"/>
    <s v="cognom"/>
    <s v="comerç"/>
    <s v="l: sintagma nominal"/>
    <s v="g: llinatge+ofici"/>
  </r>
  <r>
    <n v="573"/>
    <x v="572"/>
    <s v="Carrer de Llobera 37"/>
    <s v="Santa Anna"/>
    <s v="masculí"/>
    <s v="sí"/>
    <s v="sí"/>
    <s v="sí"/>
    <s v="no"/>
    <s v="sí"/>
    <n v="0.8"/>
    <s v="Habitual"/>
    <s v="marca"/>
    <s v="comerç"/>
    <s v="l: sintagma nominal"/>
    <s v="g: llinatge+ofici"/>
  </r>
  <r>
    <n v="574"/>
    <x v="573"/>
    <s v="Carrer de Llobera 36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575"/>
    <x v="574"/>
    <s v="Carrer Llobera 1"/>
    <s v="Sant Serapi"/>
    <s v="masculí"/>
    <s v="sí"/>
    <s v="sí"/>
    <s v="sí"/>
    <s v="sí"/>
    <s v="sí"/>
    <n v="1"/>
    <s v="Habitual"/>
    <s v="institució"/>
    <s v="comerç"/>
    <s v="l: sintagma nominal"/>
    <s v="p: institució"/>
  </r>
  <r>
    <n v="576"/>
    <x v="575"/>
    <s v="Carrer Castell 21"/>
    <s v="Santa Susanna"/>
    <s v="masculí"/>
    <s v="sí"/>
    <s v="no"/>
    <s v="sí"/>
    <s v="no"/>
    <s v="no"/>
    <n v="0.4"/>
    <s v="Ocasional"/>
    <s v="marca"/>
    <s v="comerç"/>
    <s v="l: sintagma nominal"/>
    <s v="q: nom comercial"/>
  </r>
  <r>
    <n v="577"/>
    <x v="576"/>
    <s v="Carrer de les Llices 3 i 5"/>
    <s v="Sant Pau"/>
    <s v="masculí"/>
    <s v="sí"/>
    <s v="no"/>
    <s v="sí"/>
    <s v="no"/>
    <s v="no"/>
    <n v="0.2"/>
    <s v="Minoritari"/>
    <s v="cognom"/>
    <s v="propietari"/>
    <s v="l: sintagma nominal"/>
    <s v="f: llinatge"/>
  </r>
  <r>
    <n v="578"/>
    <x v="577"/>
    <s v="Carrer de Llobera 31"/>
    <s v="Santa Anna"/>
    <s v="femení"/>
    <s v="sí"/>
    <s v="sí"/>
    <s v="sí"/>
    <s v="no"/>
    <s v="sí"/>
    <n v="1"/>
    <s v="Habitual"/>
    <s v="marca"/>
    <s v="casa"/>
    <s v="l: sintagma nominal"/>
    <s v="q: nom comercial"/>
  </r>
  <r>
    <n v="579"/>
    <x v="578"/>
    <s v="Carrer Castell 21"/>
    <s v="Santa Susanna"/>
    <s v="femení"/>
    <s v="sí"/>
    <s v="sí"/>
    <s v="sí"/>
    <s v="no"/>
    <s v="no"/>
    <n v="0.4"/>
    <s v="Ocasional"/>
    <s v="renom"/>
    <s v="comerç"/>
    <s v="l: sintagma nominal"/>
    <s v="c: prenom+ofici"/>
  </r>
  <r>
    <n v="580"/>
    <x v="579"/>
    <s v="Carrer Castell 17"/>
    <s v="Sant Domènec"/>
    <s v="femení"/>
    <s v="sí"/>
    <s v="sí"/>
    <s v="sí"/>
    <s v="no"/>
    <s v="sí"/>
    <n v="0.8"/>
    <s v="Habitual"/>
    <s v="marca"/>
    <s v="comerç"/>
    <s v="l: sintagma nominal"/>
    <s v="q: nom comercial"/>
  </r>
  <r>
    <n v="581"/>
    <x v="580"/>
    <s v="Plaça Major 6"/>
    <s v="Sant Serapi"/>
    <s v="femení"/>
    <s v="sí"/>
    <s v="sí"/>
    <s v="sí"/>
    <s v="no"/>
    <s v="sí"/>
    <n v="1"/>
    <s v="Habitual"/>
    <s v="renom"/>
    <s v="casa"/>
    <s v="l: sintagma nominal"/>
    <s v="o: malnom"/>
  </r>
  <r>
    <n v="582"/>
    <x v="581"/>
    <s v="Plaça Major 6 i 7"/>
    <s v="Sant Serapi"/>
    <s v="femení"/>
    <s v="sí"/>
    <s v="sí"/>
    <s v="sí"/>
    <s v="no"/>
    <s v="no"/>
    <n v="0.2"/>
    <s v="Minoritari"/>
    <s v="renom"/>
    <s v="casa"/>
    <s v="l: sintagma nominal"/>
    <s v="o: malnom"/>
  </r>
  <r>
    <n v="583"/>
    <x v="582"/>
    <s v="Plaça de Sant Pere 8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584"/>
    <x v="583"/>
    <s v="Carrer Castell 9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585"/>
    <x v="584"/>
    <s v="Carrer dels Dominics 19"/>
    <s v="Sant Llorenç"/>
    <s v="masculí"/>
    <s v="sí"/>
    <s v="no"/>
    <s v="sí"/>
    <s v="no"/>
    <s v="no"/>
    <n v="0.2"/>
    <s v="Minoritari"/>
    <s v="renom"/>
    <s v="casa"/>
    <s v="l: sintagma nominal"/>
    <s v="m: origen"/>
  </r>
  <r>
    <n v="586"/>
    <x v="585"/>
    <s v="Carrer de Sant Llorenç 46b"/>
    <s v="Sant Llorenç"/>
    <s v="femení"/>
    <s v="sí"/>
    <s v="sí"/>
    <s v="sí"/>
    <s v="sí"/>
    <s v="sí"/>
    <n v="1"/>
    <s v="Habitual"/>
    <s v="marca"/>
    <s v="comerç"/>
    <s v="l: sintagma nominal"/>
    <s v="q: nom comercial"/>
  </r>
  <r>
    <n v="587"/>
    <x v="586"/>
    <s v="Carrer Sant Pere 3"/>
    <s v="Santa Susanna"/>
    <s v="femení"/>
    <s v="sí"/>
    <s v="sí"/>
    <s v="no"/>
    <s v="sí"/>
    <s v="sí"/>
    <n v="1"/>
    <s v="Habitual"/>
    <s v="marca"/>
    <s v="comerç"/>
    <s v="l: sintagma nominal"/>
    <s v="q: nom comercial"/>
  </r>
  <r>
    <n v="588"/>
    <x v="587"/>
    <s v="Carrer de Sant Josep de Calassanç 7"/>
    <s v="Sant Domènec"/>
    <s v="femení"/>
    <s v="sí"/>
    <s v="sí"/>
    <s v="sí"/>
    <s v="sí"/>
    <s v="sí"/>
    <n v="0.6"/>
    <s v="Ocasional"/>
    <s v="marca"/>
    <s v="comerç"/>
    <s v="l: sintagma nominal"/>
    <s v="q: nom comercial"/>
  </r>
  <r>
    <n v="589"/>
    <x v="588"/>
    <s v="Carrer de Sant Roc 1"/>
    <s v="Sant Roc"/>
    <s v="femení"/>
    <s v="sí"/>
    <s v="sí"/>
    <s v="sí"/>
    <s v="no"/>
    <s v="sí"/>
    <n v="1"/>
    <s v="Habitual"/>
    <s v="marca"/>
    <s v="comerç"/>
    <s v="l: sintagma nominal"/>
    <s v="q: nom comercial"/>
  </r>
  <r>
    <n v="590"/>
    <x v="589"/>
    <s v="Carrer dels Dominics 16"/>
    <s v="Sant Llorenç"/>
    <s v="femení"/>
    <s v="sí"/>
    <s v="sí"/>
    <s v="sí"/>
    <s v="no"/>
    <s v="no"/>
    <n v="0.4"/>
    <s v="Ocasional"/>
    <s v="cognom"/>
    <s v="comerç"/>
    <s v="l: sintagma nominal"/>
    <s v="g: llinatge+ofici"/>
  </r>
  <r>
    <n v="591"/>
    <x v="590"/>
    <s v="Carrer Castell 42"/>
    <s v="Santa Susanna"/>
    <s v="femení"/>
    <s v="sí"/>
    <s v="sí"/>
    <s v="sí"/>
    <s v="no"/>
    <s v="sí"/>
    <n v="0.6"/>
    <s v="Ocasional"/>
    <s v="renom"/>
    <s v="comerç"/>
    <s v="l: sintagma nominal"/>
    <s v="q: nom comercial"/>
  </r>
  <r>
    <n v="592"/>
    <x v="591"/>
    <s v="Carrer Castell 42"/>
    <s v="Santa Susanna"/>
    <s v="femení"/>
    <s v="sí"/>
    <s v="sí"/>
    <s v="sí"/>
    <s v="no"/>
    <s v="sí"/>
    <n v="0.6"/>
    <s v="Ocasional"/>
    <s v="marca"/>
    <s v="comerç"/>
    <s v="l: sintagma nominal"/>
    <s v="q: nom comercial"/>
  </r>
  <r>
    <n v="593"/>
    <x v="592"/>
    <s v="Carrer Castell 11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594"/>
    <x v="593"/>
    <s v="Travessia de Sant Isidre 5"/>
    <s v="Santa Susanna"/>
    <s v="femení"/>
    <s v="sí"/>
    <s v="sí"/>
    <s v="sí"/>
    <s v="sí"/>
    <s v="sí"/>
    <n v="1"/>
    <s v="Habitual"/>
    <s v="institució"/>
    <s v="casa"/>
    <s v="l: sintagma nominal"/>
    <s v="p: institució"/>
  </r>
  <r>
    <n v="595"/>
    <x v="594"/>
    <s v="Carrer de les Llices 3 i 5"/>
    <s v="Sant Pau"/>
    <s v="masculí"/>
    <s v="sí"/>
    <s v="sí"/>
    <s v="sí"/>
    <s v="no"/>
    <s v="sí"/>
    <n v="1"/>
    <s v="Habitual"/>
    <s v="marca"/>
    <s v="comerç"/>
    <s v="l: sintagma nominal"/>
    <s v="q: nom comercial"/>
  </r>
  <r>
    <n v="596"/>
    <x v="595"/>
    <s v="Carrer de Sant Pau 15"/>
    <s v="Sant Pau"/>
    <s v="masculí"/>
    <s v="sí"/>
    <s v="sí"/>
    <s v="sí"/>
    <s v="sí"/>
    <s v="sí"/>
    <n v="0.6"/>
    <s v="Ocasional"/>
    <s v="ofici"/>
    <s v="casa"/>
    <s v="l: sintagma nominal"/>
    <s v="g: llinatge+ofici"/>
  </r>
  <r>
    <n v="597"/>
    <x v="596"/>
    <s v="Carrer de Sant Miquel Petit 9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598"/>
    <x v="597"/>
    <s v="Carrer de Sant Roc 12"/>
    <s v="Sant Roc"/>
    <s v="masculí"/>
    <s v="sí"/>
    <s v="sí"/>
    <s v="sí"/>
    <s v="no"/>
    <s v="sí"/>
    <n v="0.8"/>
    <s v="Habitual"/>
    <s v="marca"/>
    <s v="comerç"/>
    <s v="l: sintagma nominal"/>
    <s v="g: llinatge+ofici"/>
  </r>
  <r>
    <n v="599"/>
    <x v="598"/>
    <s v="Carrer dels Dominics 10"/>
    <s v="Sant Miquel"/>
    <s v="masculí"/>
    <s v="sí"/>
    <s v="sí"/>
    <s v="sí"/>
    <s v="sí"/>
    <s v="sí"/>
    <n v="0.6"/>
    <s v="Ocasional"/>
    <s v="renom"/>
    <s v="casa"/>
    <s v="l: sintagma nominal"/>
    <s v="o: malnom"/>
  </r>
  <r>
    <n v="600"/>
    <x v="599"/>
    <s v="Carrer de Sant Miquel Petit 1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601"/>
    <x v="600"/>
    <s v="Carrer de Sant Roc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02"/>
    <x v="601"/>
    <s v="Carrer Llobera 14"/>
    <s v="Sant Serapi"/>
    <s v="masculí"/>
    <s v="sí"/>
    <s v="sí"/>
    <s v="sí"/>
    <s v="no"/>
    <s v="no"/>
    <n v="0.4"/>
    <s v="Ocasional"/>
    <s v="institució"/>
    <s v="casa"/>
    <s v="l: sintagma nominal"/>
    <s v="p: institució"/>
  </r>
  <r>
    <n v="603"/>
    <x v="602"/>
    <s v="Plaça de Palau Episcopal 1"/>
    <s v="Sant Serapi"/>
    <s v="masculí"/>
    <s v="sí"/>
    <s v="sí"/>
    <s v="sí"/>
    <s v="sí"/>
    <s v="sí"/>
    <n v="1"/>
    <s v="Habitual"/>
    <s v="religios"/>
    <s v="casa"/>
    <s v="l: sintagma nominal"/>
    <s v="p: institució"/>
  </r>
  <r>
    <n v="604"/>
    <x v="603"/>
    <s v="Carrer de Sant Roc 12"/>
    <s v="Sant Roc"/>
    <s v="masculí"/>
    <s v="sí"/>
    <s v="sí"/>
    <s v="sí"/>
    <s v="sí"/>
    <s v="sí"/>
    <n v="1"/>
    <s v="Habitual"/>
    <s v="marca"/>
    <s v="comerç"/>
    <s v="l: sintagma nominal"/>
    <s v="q: nom comercial"/>
  </r>
  <r>
    <n v="605"/>
    <x v="604"/>
    <s v="Carrer dels Dominics 12 i 14"/>
    <s v="Sant Ignasi"/>
    <s v="masculí"/>
    <s v="sí"/>
    <s v="sí"/>
    <s v="sí"/>
    <s v="sí"/>
    <s v="sí"/>
    <n v="1"/>
    <s v="Habitual"/>
    <s v="cognom"/>
    <s v="casa"/>
    <s v="l: sintagma nominal"/>
    <s v="f: llinatge"/>
  </r>
  <r>
    <n v="606"/>
    <x v="605"/>
    <s v="Carrer dels Dominics 12 i 14"/>
    <s v="Sant Ignasi"/>
    <s v="masculí"/>
    <s v="sí"/>
    <s v="sí"/>
    <s v="sí"/>
    <s v="no"/>
    <s v="sí"/>
    <n v="1"/>
    <s v="Habitual"/>
    <s v="cognom"/>
    <s v="casa"/>
    <s v="l: sintagma nominal"/>
    <s v="f: llinatge"/>
  </r>
  <r>
    <n v="607"/>
    <x v="606"/>
    <s v="Carrer de les Llices 14"/>
    <s v="Sant Pau"/>
    <s v="femení"/>
    <s v="sí"/>
    <s v="sí"/>
    <s v="no"/>
    <s v="sí"/>
    <s v="sí"/>
    <n v="1"/>
    <s v="Habitual"/>
    <s v="ofici"/>
    <s v="comerç"/>
    <s v="l: sintagma nominal"/>
    <s v="c: prenom+ofici"/>
  </r>
  <r>
    <n v="608"/>
    <x v="607"/>
    <s v="Carrer de Santa Llúcia 14"/>
    <s v="Sant Llorenç"/>
    <s v="masculí"/>
    <s v="sí"/>
    <s v="sí"/>
    <s v="sí"/>
    <s v="sí"/>
    <s v="sí"/>
    <n v="0.6"/>
    <s v="Ocasional"/>
    <s v="cognom"/>
    <s v="propietari"/>
    <s v="l: sintagma nominal"/>
    <s v="l: ofici+malnom"/>
  </r>
  <r>
    <n v="609"/>
    <x v="608"/>
    <s v="Carrer dels Dominics 16"/>
    <s v="Sant Llorenç"/>
    <s v="masculí"/>
    <s v="sí"/>
    <s v="sí"/>
    <s v="sí"/>
    <s v="sí"/>
    <s v="sí"/>
    <n v="0.8"/>
    <s v="Habitual"/>
    <s v="cognom"/>
    <s v="casa"/>
    <s v="l: sintagma nominal"/>
    <s v="f: llinatge"/>
  </r>
  <r>
    <n v="610"/>
    <x v="609"/>
    <s v="Carrer de Sant Roc 14"/>
    <s v="Sant Roc"/>
    <s v="masculí"/>
    <s v="sí"/>
    <s v="sí"/>
    <s v="sí"/>
    <s v="no"/>
    <s v="sí"/>
    <n v="1"/>
    <s v="Habitual"/>
    <s v="marca"/>
    <s v="comerç"/>
    <s v="l: sintagma nominal"/>
    <s v="q: nom comercial"/>
  </r>
  <r>
    <n v="611"/>
    <x v="610"/>
    <s v="Carrer de Santa Llúcia 23"/>
    <s v="Sant Llorenç"/>
    <s v="femení"/>
    <s v="sí"/>
    <s v="sí"/>
    <s v="sí"/>
    <s v="no"/>
    <s v="no"/>
    <n v="0.4"/>
    <s v="Ocasional"/>
    <s v="nom"/>
    <s v="propietari"/>
    <s v="l: sintagma nominal"/>
    <s v="d: prenom+origen"/>
  </r>
  <r>
    <n v="612"/>
    <x v="611"/>
    <s v="Plaça Sant Salvador 10"/>
    <s v="Sant Salvador"/>
    <s v="femení"/>
    <s v="sí"/>
    <s v="sí"/>
    <s v="sí"/>
    <s v="no"/>
    <s v="sí"/>
    <n v="0.8"/>
    <s v="Habitual"/>
    <s v="renom"/>
    <s v="casa"/>
    <s v="l: sintagma nominal"/>
    <s v="k: ofici+origen"/>
  </r>
  <r>
    <n v="613"/>
    <x v="612"/>
    <s v="Carrer de Sant Llorenç 41"/>
    <s v="Sant Llorenç"/>
    <s v="femení"/>
    <s v="sí"/>
    <s v="sí"/>
    <s v="sí"/>
    <s v="sí"/>
    <s v="no"/>
    <n v="0.4"/>
    <s v="Ocasional"/>
    <s v="cognom"/>
    <s v="casa"/>
    <s v="l: sintagma nominal"/>
    <s v="g: llinatge+ofici"/>
  </r>
  <r>
    <n v="614"/>
    <x v="613"/>
    <s v="Carrer de Sant Llorenç 49"/>
    <s v="Sant Llorenç"/>
    <s v="masculí"/>
    <s v="sí"/>
    <s v="sí"/>
    <s v="sí"/>
    <s v="no"/>
    <s v="no"/>
    <n v="0.2"/>
    <s v="Minoritari"/>
    <s v="cognom"/>
    <s v="comerç"/>
    <s v="l: sintagma nominal"/>
    <s v="g: llinatge+ofici"/>
  </r>
  <r>
    <n v="615"/>
    <x v="614"/>
    <s v="Carrer de Sant Llorenç 19"/>
    <s v="Sant Ignasi"/>
    <s v="masculí"/>
    <s v="sí"/>
    <s v="sí"/>
    <s v="sí"/>
    <s v="no"/>
    <s v="no"/>
    <n v="0.4"/>
    <s v="Ocasional"/>
    <s v="ofici"/>
    <s v="comerç"/>
    <s v="l: sintagma nominal"/>
    <s v="g: llinatge+ofici"/>
  </r>
  <r>
    <n v="616"/>
    <x v="615"/>
    <s v="Carrer Castell 13"/>
    <s v="Sant Domènec"/>
    <s v="masculí"/>
    <s v="sí"/>
    <s v="sí"/>
    <s v="sí"/>
    <s v="no"/>
    <s v="no"/>
    <n v="0.4"/>
    <s v="Ocasional"/>
    <s v="ofici"/>
    <s v="comerç"/>
    <s v="l: sintagma nominal"/>
    <s v="g: llinatge+ofici"/>
  </r>
  <r>
    <n v="617"/>
    <x v="616"/>
    <s v="Carrer dels Dominics 12 i 14"/>
    <s v="Sant Ignasi"/>
    <s v="masculí"/>
    <s v="sí"/>
    <s v="sí"/>
    <s v="sí"/>
    <s v="no"/>
    <s v="no"/>
    <n v="0.2"/>
    <s v="Minoritari"/>
    <s v="institució"/>
    <s v="casa"/>
    <s v="l: sintagma nominal"/>
    <s v="p: institució"/>
  </r>
  <r>
    <n v="618"/>
    <x v="617"/>
    <s v="Carrer de Sant Llorenç 20"/>
    <s v="Sant Ignasi"/>
    <s v="masculí"/>
    <s v="sí"/>
    <s v="no"/>
    <s v="sí"/>
    <s v="no"/>
    <s v="sí"/>
    <n v="0.6"/>
    <s v="Ocasional"/>
    <s v="nom"/>
    <s v="casa"/>
    <s v="l: sintagma nominal"/>
    <s v="b: prenom+llinatge"/>
  </r>
  <r>
    <n v="619"/>
    <x v="618"/>
    <s v="Carrer dels Dominics 16"/>
    <s v="Sant Llorenç"/>
    <s v="masculí"/>
    <s v="sí"/>
    <s v="sí"/>
    <s v="sí"/>
    <s v="no"/>
    <s v="no"/>
    <n v="0.4"/>
    <s v="Ocasional"/>
    <s v="marca"/>
    <s v="comerç"/>
    <s v="l: sintagma nominal"/>
    <s v="q: nom comercial"/>
  </r>
  <r>
    <n v="620"/>
    <x v="619"/>
    <s v="Carrer de Santa Llúcia 23"/>
    <s v="Sant Llorenç"/>
    <s v="masculí"/>
    <s v="sí"/>
    <s v="sí"/>
    <s v="sí"/>
    <s v="sí"/>
    <s v="sí"/>
    <n v="1"/>
    <s v="Habitual"/>
    <s v="marca"/>
    <s v="casa"/>
    <s v="l: sintagma nominal"/>
    <s v="q: nom comercial"/>
  </r>
  <r>
    <n v="621"/>
    <x v="620"/>
    <s v="Carrer de Sant Pau 27 i 29"/>
    <s v="Sant Pau"/>
    <s v="masculí"/>
    <s v="sí"/>
    <s v="sí"/>
    <s v="sí"/>
    <s v="no"/>
    <s v="sí"/>
    <n v="1"/>
    <s v="Habitual"/>
    <s v="marca"/>
    <s v="comerç"/>
    <s v="l: sintagma nominal"/>
    <s v="p: institució"/>
  </r>
  <r>
    <n v="622"/>
    <x v="621"/>
    <s v="Carrer dels Dominics 12 i 14"/>
    <s v="Sant Ignasi"/>
    <s v="femení"/>
    <s v="sí"/>
    <s v="sí"/>
    <s v="sí"/>
    <s v="no"/>
    <s v="no"/>
    <n v="0.2"/>
    <s v="Minoritari"/>
    <s v="institució"/>
    <s v="casa"/>
    <s v="l: sintagma nominal"/>
    <s v="p: institució"/>
  </r>
  <r>
    <n v="623"/>
    <x v="622"/>
    <s v="Carrer de Sant Pau 15"/>
    <s v="Sant Pau"/>
    <s v="masculí"/>
    <s v="sí"/>
    <s v="sí"/>
    <s v="sí"/>
    <s v="no"/>
    <s v="sí"/>
    <n v="0.2"/>
    <s v="Minoritari"/>
    <s v="cognom"/>
    <s v="casa"/>
    <s v="l: sintagma nominal"/>
    <s v="g: llinatge+ofici"/>
  </r>
  <r>
    <n v="624"/>
    <x v="623"/>
    <s v="Plaça Sant Joan 8"/>
    <s v="Sant Joan"/>
    <s v="masculí"/>
    <s v="sí"/>
    <s v="sí"/>
    <s v="sí"/>
    <s v="no"/>
    <s v="no"/>
    <n v="0.2"/>
    <s v="Minoritari"/>
    <s v="origen"/>
    <s v="propietari"/>
    <s v="l: sintagma nominal"/>
    <s v="m: origen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83">
  <r>
    <n v="1"/>
    <x v="0"/>
    <s v="Carrer Castell 32"/>
    <s v="Santa Susanna"/>
    <s v="femení"/>
    <s v="sí"/>
    <s v="sí"/>
    <s v="sí"/>
    <s v="sí"/>
    <s v="no"/>
    <n v="0.4"/>
    <s v="Ocasional"/>
    <s v="institució"/>
    <s v="casa"/>
    <s v="l: sintagma nominal"/>
    <s v="q: nom comercial"/>
  </r>
  <r>
    <n v="2"/>
    <x v="1"/>
    <s v="Carrer Castell 19"/>
    <s v="Sant Domènec"/>
    <s v="femení"/>
    <s v="sí"/>
    <s v="sí"/>
    <s v="sí"/>
    <s v="no"/>
    <s v="sí"/>
    <n v="1"/>
    <s v="Habitual"/>
    <s v="institució"/>
    <s v="casa"/>
    <s v="l: sintagma nominal"/>
    <s v="p: institució"/>
  </r>
  <r>
    <n v="3"/>
    <x v="2"/>
    <s v="Plaça Major 5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"/>
    <x v="3"/>
    <s v="Travessia de Sant Miquel Petit 6"/>
    <s v="Sant Roc"/>
    <s v="femení"/>
    <s v="sí"/>
    <s v="no"/>
    <s v="sí"/>
    <s v="sí"/>
    <s v="no"/>
    <n v="0.2"/>
    <s v="Minoritari"/>
    <s v="renom"/>
    <s v="família"/>
    <s v="f: casa+article+nom comú"/>
    <s v="o: malnom"/>
  </r>
  <r>
    <n v="5"/>
    <x v="4"/>
    <s v="Carrer de Sant Miquel 7"/>
    <s v="Sant Miquel"/>
    <s v="femení"/>
    <s v="sí"/>
    <s v="sí"/>
    <s v="sí"/>
    <s v="no"/>
    <s v="sí"/>
    <n v="1"/>
    <s v="Habitual"/>
    <s v="nom"/>
    <s v="comerç"/>
    <s v="a: casa+article+nom propi"/>
    <s v="a: prenom"/>
  </r>
  <r>
    <n v="6"/>
    <x v="5"/>
    <s v="Carrer Castell 24 i 26"/>
    <s v="Santa Susanna"/>
    <s v="masculí"/>
    <s v="sí"/>
    <s v="sí"/>
    <s v="sí"/>
    <s v="sí"/>
    <s v="sí"/>
    <n v="0.6"/>
    <s v="Ocasional"/>
    <s v="nom"/>
    <s v="casa"/>
    <s v="a: casa+article+nom propi"/>
    <s v="a: prenom"/>
  </r>
  <r>
    <n v="7"/>
    <x v="6"/>
    <s v="Carrer de Sant Cristòfol 9"/>
    <s v="Sant Cristòfol"/>
    <s v="masculí"/>
    <s v="sí"/>
    <s v="sí"/>
    <s v="sí"/>
    <s v="sí"/>
    <s v="sí"/>
    <n v="1"/>
    <s v="Habitual"/>
    <s v="ofici"/>
    <s v="comerç"/>
    <s v="h: casa+article+nom comú+adjectiu"/>
    <s v="l: ofici+malnom"/>
  </r>
  <r>
    <n v="8"/>
    <x v="7"/>
    <s v="Travessia de Sant Roc 3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9"/>
    <x v="8"/>
    <s v="Plaça Major 5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10"/>
    <x v="9"/>
    <s v="Carrer de Santa Llúcia 10"/>
    <s v="Sant Llorenç"/>
    <s v="masculí"/>
    <s v="sí"/>
    <s v="sí"/>
    <s v="no"/>
    <s v="sí"/>
    <s v="no"/>
    <n v="0.2"/>
    <s v="Minoritari"/>
    <s v="cognom"/>
    <s v="casa"/>
    <s v="b: casa+article+nom propi+nom propi"/>
    <s v="b: prenom+llinatge"/>
  </r>
  <r>
    <n v="11"/>
    <x v="10"/>
    <s v="Carrer de Sant Llorenç 11"/>
    <s v="Sant Miquel"/>
    <s v="masculí"/>
    <s v="sí"/>
    <s v="sí"/>
    <s v="sí"/>
    <s v="no"/>
    <s v="sí"/>
    <n v="0.6"/>
    <s v="Ocasional"/>
    <s v="cognom"/>
    <s v="casa"/>
    <s v="a: casa+article+nom propi"/>
    <s v="x: opac"/>
  </r>
  <r>
    <n v="12"/>
    <x v="11"/>
    <s v="Carrer de Santa Llúcia 30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13"/>
    <x v="12"/>
    <s v="Carrer de Llobera 55 i 57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14"/>
    <x v="13"/>
    <s v="Carrer de Santa Llúcia 13 i 15"/>
    <s v="Sant Llorenç"/>
    <s v="masculí"/>
    <s v="sí"/>
    <s v="sí"/>
    <s v="sí"/>
    <s v="sí"/>
    <s v="sí"/>
    <n v="0.6"/>
    <s v="Ocasional"/>
    <s v="cognom"/>
    <s v="propietari"/>
    <s v="b: casa+article+nom propi+nom propi"/>
    <s v="b: prenom+llinatge"/>
  </r>
  <r>
    <n v="15"/>
    <x v="14"/>
    <s v="Carrer Castell 25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16"/>
    <x v="15"/>
    <s v="Travessia dels Dominics 1"/>
    <s v="Sant Ignasi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17"/>
    <x v="16"/>
    <s v="Plaça Sant Joan 16 i 17"/>
    <s v="Sant Joan"/>
    <s v="masculí"/>
    <s v="sí"/>
    <s v="sí"/>
    <s v="sí"/>
    <s v="sí"/>
    <s v="sí"/>
    <n v="1"/>
    <s v="Habitual"/>
    <s v="nom"/>
    <s v="casa"/>
    <s v="a: casa+article+nom propi"/>
    <s v="a: prenom"/>
  </r>
  <r>
    <n v="18"/>
    <x v="17"/>
    <s v="Carrer de Llobera 52"/>
    <s v="Santa Anna"/>
    <s v="femení"/>
    <s v="sí"/>
    <s v="sí"/>
    <s v="sí"/>
    <s v="no"/>
    <s v="no"/>
    <n v="0.4"/>
    <s v="Ocasional"/>
    <s v="nom"/>
    <s v="casa"/>
    <s v="a: casa+article+nom propi"/>
    <s v="a: prenom"/>
  </r>
  <r>
    <n v="19"/>
    <x v="18"/>
    <s v="Carrer dels Dominics 20"/>
    <s v="Sant Llorenç"/>
    <s v="masculí"/>
    <s v="sí"/>
    <s v="no"/>
    <s v="sí"/>
    <s v="no"/>
    <s v="no"/>
    <n v="0.2"/>
    <s v="Minoritari"/>
    <s v="nom"/>
    <s v="casa"/>
    <s v="e: casa+article+nom propi+sintagma nominal"/>
    <s v="d: prenom+origen"/>
  </r>
  <r>
    <n v="20"/>
    <x v="19"/>
    <s v="Plaça Sant Joan 19"/>
    <s v="Sant Joan"/>
    <s v="masculí"/>
    <s v="sí"/>
    <s v="sí"/>
    <s v="sí"/>
    <s v="no"/>
    <s v="no"/>
    <n v="0.2"/>
    <s v="Minoritari"/>
    <s v="ofici"/>
    <s v="casa"/>
    <s v="f: casa+article+nom comú"/>
    <s v="j: ofici"/>
  </r>
  <r>
    <n v="21"/>
    <x v="20"/>
    <s v="Plaça Major 9"/>
    <s v="Sant Serapi"/>
    <s v="masculí"/>
    <s v="sí"/>
    <s v="no"/>
    <s v="sí"/>
    <s v="no"/>
    <s v="no"/>
    <n v="0.4"/>
    <s v="Ocasional"/>
    <s v="cognom"/>
    <s v="casa"/>
    <s v="a: casa+article+nom propi"/>
    <s v="f: llinatge"/>
  </r>
  <r>
    <n v="22"/>
    <x v="21"/>
    <s v="Carrer de Sant Roc 8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3"/>
    <x v="22"/>
    <s v="Carrer Llobera 5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4"/>
    <x v="23"/>
    <s v="Carrer de Llobera 31"/>
    <s v="Santa Anna"/>
    <s v="masculí"/>
    <s v="sí"/>
    <s v="sí"/>
    <s v="sí"/>
    <s v="no"/>
    <s v="sí"/>
    <n v="0.6"/>
    <s v="Ocasional"/>
    <s v="cognom"/>
    <s v="casa"/>
    <s v="b: casa+article+nom propi+nom propi"/>
    <s v="b: prenom+llinatge"/>
  </r>
  <r>
    <n v="25"/>
    <x v="24"/>
    <s v="Carrer de Sant Llorenç 11"/>
    <s v="Sant Miquel"/>
    <s v="masculí"/>
    <s v="sí"/>
    <s v="sí"/>
    <s v="sí"/>
    <s v="sí"/>
    <s v="sí"/>
    <n v="0.6"/>
    <s v="Ocasional"/>
    <s v="cognom"/>
    <s v="casa"/>
    <s v="a: casa+article+nom propi"/>
    <s v="x: opac"/>
  </r>
  <r>
    <n v="26"/>
    <x v="24"/>
    <s v="Carrer de Sant Llorenç 23 i 25"/>
    <s v="Sant Ignasi"/>
    <s v="masculí"/>
    <s v="sí"/>
    <s v="sí"/>
    <s v="sí"/>
    <s v="sí"/>
    <s v="sí"/>
    <n v="0.6"/>
    <s v="Ocasional"/>
    <s v="cognom"/>
    <s v="casa"/>
    <s v="a: casa+article+nom propi"/>
    <s v="x: opac"/>
  </r>
  <r>
    <n v="27"/>
    <x v="25"/>
    <s v="Carrer de Mirabalda 5"/>
    <s v="Santa Anna"/>
    <s v="femení"/>
    <s v="sí"/>
    <s v="sí"/>
    <s v="no"/>
    <s v="sí"/>
    <s v="sí"/>
    <n v="0.6"/>
    <s v="Ocasional"/>
    <s v="nom"/>
    <s v="casa"/>
    <s v="a: casa+article+nom propi"/>
    <s v="a: prenom"/>
  </r>
  <r>
    <n v="28"/>
    <x v="26"/>
    <s v="Carrer dels Dominics 8"/>
    <s v="Sant Miquel"/>
    <s v="masculí"/>
    <s v="sí"/>
    <s v="sí"/>
    <s v="sí"/>
    <s v="sí"/>
    <s v="sí"/>
    <n v="0.6"/>
    <s v="Ocasional"/>
    <s v="nom"/>
    <s v="casa"/>
    <s v="a: casa+article+nom propi"/>
    <s v="a: prenom"/>
  </r>
  <r>
    <n v="29"/>
    <x v="27"/>
    <s v="Carrer de la Regata 5"/>
    <s v="Sant Joan"/>
    <s v="masculí"/>
    <s v="sí"/>
    <s v="sí"/>
    <s v="sí"/>
    <s v="sí"/>
    <s v="no"/>
    <n v="0.4"/>
    <s v="Ocasional"/>
    <s v="renom"/>
    <s v="casa"/>
    <s v="a: casa+article+nom propi"/>
    <s v="f: llinatge"/>
  </r>
  <r>
    <n v="30"/>
    <x v="28"/>
    <s v="Carrer de Sant Miquel Petit 12"/>
    <s v="Sant Roc"/>
    <s v="masculí"/>
    <s v="sí"/>
    <s v="sí"/>
    <s v="sí"/>
    <s v="no"/>
    <s v="no"/>
    <n v="0.2"/>
    <s v="Minoritari"/>
    <s v="ofici"/>
    <s v="casa"/>
    <s v="f: casa+article+nom comú"/>
    <s v="j: ofici"/>
  </r>
  <r>
    <n v="31"/>
    <x v="29"/>
    <s v="Carrer de Sant Miquel 20"/>
    <s v="Sant Miquel"/>
    <s v="masculí"/>
    <s v="sí"/>
    <s v="sí"/>
    <s v="sí"/>
    <s v="sí"/>
    <s v="sí"/>
    <n v="0.6"/>
    <s v="Ocasional"/>
    <s v="renom"/>
    <s v="casa"/>
    <s v="f: casa+article+nom comú"/>
    <s v="o: malnom"/>
  </r>
  <r>
    <n v="32"/>
    <x v="30"/>
    <s v="Carrer Castell 16"/>
    <s v="Sant Domènec"/>
    <s v="masculí"/>
    <s v="sí"/>
    <s v="sí"/>
    <s v="sí"/>
    <s v="no"/>
    <s v="no"/>
    <n v="0.2"/>
    <s v="Minoritari"/>
    <s v="ofici"/>
    <s v="família"/>
    <s v="f: casa+article+nom comú"/>
    <s v="j: ofici"/>
  </r>
  <r>
    <n v="33"/>
    <x v="31"/>
    <s v="Carrer Castell 16"/>
    <s v="Sant Domènec"/>
    <s v="masculí"/>
    <s v="sí"/>
    <s v="sí"/>
    <s v="sí"/>
    <s v="no"/>
    <s v="no"/>
    <n v="0.4"/>
    <s v="Ocasional"/>
    <s v="ofici"/>
    <s v="família"/>
    <s v="f: casa+article+nom comú"/>
    <s v="j: ofici"/>
  </r>
  <r>
    <n v="34"/>
    <x v="32"/>
    <s v="Carrer de Llobera 52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35"/>
    <x v="32"/>
    <s v="Carrer de Sant Miquel Petit 3"/>
    <s v="Sant Roc"/>
    <s v="masculí"/>
    <s v="sí"/>
    <s v="sí"/>
    <s v="sí"/>
    <s v="sí"/>
    <s v="sí"/>
    <n v="0.6"/>
    <s v="Ocasional"/>
    <s v="renom"/>
    <s v="casa"/>
    <s v="f: casa+article+nom comú"/>
    <s v="m: origen"/>
  </r>
  <r>
    <n v="36"/>
    <x v="33"/>
    <s v="Carrer de Sant Cristòfol 3"/>
    <s v="Sant Cristòfol"/>
    <s v="masculí"/>
    <s v="sí"/>
    <s v="sí"/>
    <s v="sí"/>
    <s v="sí"/>
    <s v="sí"/>
    <n v="1"/>
    <s v="Habitual"/>
    <s v="cognom"/>
    <s v="comerç"/>
    <s v="a: casa+article+nom propi"/>
    <s v="f: llinatge"/>
  </r>
  <r>
    <n v="37"/>
    <x v="34"/>
    <s v="Carrer Castell 16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8"/>
    <x v="35"/>
    <s v="Carrer Estret 6"/>
    <s v="Santa Anna"/>
    <s v="femení"/>
    <s v="sí"/>
    <s v="sí"/>
    <s v="sí"/>
    <s v="sí"/>
    <s v="sí"/>
    <n v="0.6"/>
    <s v="Ocasional"/>
    <s v="nom"/>
    <s v="casa"/>
    <s v="a: casa+article+nom propi"/>
    <s v="a: prenom"/>
  </r>
  <r>
    <n v="39"/>
    <x v="36"/>
    <s v="Carrer de Sant Miquel 15"/>
    <s v="Sant Miquel"/>
    <s v="masculí"/>
    <s v="sí"/>
    <s v="sí"/>
    <s v="sí"/>
    <s v="sí"/>
    <s v="sí"/>
    <n v="1"/>
    <s v="Habitual"/>
    <s v="cognom"/>
    <s v="casa"/>
    <s v="a: casa+article+nom propi"/>
    <s v="j: ofici"/>
  </r>
  <r>
    <n v="40"/>
    <x v="37"/>
    <s v="Carrer de Sant Llorenç 32 i 34"/>
    <s v="Sant Llorenç"/>
    <s v="masculí"/>
    <s v="sí"/>
    <s v="sí"/>
    <s v="sí"/>
    <s v="sí"/>
    <s v="sí"/>
    <n v="0.6"/>
    <s v="Ocasional"/>
    <s v="cognom"/>
    <s v="casa"/>
    <s v="a: casa+article+nom propi"/>
    <s v="m: origen"/>
  </r>
  <r>
    <n v="41"/>
    <x v="37"/>
    <s v="Carrer de Sant Miquel Petit 4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42"/>
    <x v="37"/>
    <s v="Carrer de Sant Miquel Petit 4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43"/>
    <x v="38"/>
    <s v="Plaça de Sant Joan 18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44"/>
    <x v="39"/>
    <s v="Carrer de Sant Llorenç 18"/>
    <s v="Sant Miquel"/>
    <s v="masculí"/>
    <s v="sí"/>
    <s v="sí"/>
    <s v="sí"/>
    <s v="no"/>
    <s v="no"/>
    <n v="0.2"/>
    <s v="Minoritari"/>
    <s v="renom"/>
    <s v="casa"/>
    <s v="f: casa+article+nom comú"/>
    <s v="o: malnom"/>
  </r>
  <r>
    <n v="45"/>
    <x v="40"/>
    <s v="Carrer de Sant Llorenç 40"/>
    <s v="Sant Llorenç"/>
    <s v="femení"/>
    <s v="sí"/>
    <s v="sí"/>
    <s v="sí"/>
    <s v="no"/>
    <s v="no"/>
    <n v="0.4"/>
    <s v="Ocasional"/>
    <s v="renom"/>
    <s v="casa"/>
    <s v="a: casa+article+nom propi"/>
    <s v="o: malnom"/>
  </r>
  <r>
    <n v="46"/>
    <x v="41"/>
    <s v="Travessia de Sant Miquel Petit 4"/>
    <s v="Sant Roc"/>
    <s v="femení"/>
    <s v="sí"/>
    <s v="sí"/>
    <s v="no"/>
    <s v="no"/>
    <s v="no"/>
    <n v="0.2"/>
    <s v="Minoritari"/>
    <s v="renom"/>
    <s v="família"/>
    <s v="f: casa+article+nom comú"/>
    <s v="o: malnom"/>
  </r>
  <r>
    <n v="47"/>
    <x v="42"/>
    <s v="Carrer de Llobera 20"/>
    <s v="Santa Anna"/>
    <s v="femení"/>
    <s v="sí"/>
    <s v="no"/>
    <s v="sí"/>
    <s v="sí"/>
    <s v="no"/>
    <n v="0.2"/>
    <s v="Minoritari"/>
    <s v="origen"/>
    <s v="casa"/>
    <s v="f: casa+article+nom comú"/>
    <s v="m: origen"/>
  </r>
  <r>
    <n v="48"/>
    <x v="43"/>
    <s v="Carrer de Sant Miquel 10"/>
    <s v="Sant Miquel"/>
    <s v="femení"/>
    <s v="sí"/>
    <s v="sí"/>
    <s v="sí"/>
    <s v="sí"/>
    <s v="sí"/>
    <n v="1"/>
    <s v="Habitual"/>
    <s v="nom"/>
    <s v="casa"/>
    <s v="a: casa+article+nom propi"/>
    <s v="a: prenom"/>
  </r>
  <r>
    <n v="49"/>
    <x v="44"/>
    <s v="Carrer Llobera 7"/>
    <s v="Sant Serapi"/>
    <s v="masculí"/>
    <s v="sí"/>
    <s v="sí"/>
    <s v="sí"/>
    <s v="no"/>
    <s v="sí"/>
    <n v="0.8"/>
    <s v="Habitual"/>
    <s v="nom"/>
    <s v="casa"/>
    <s v="e: casa+article+nom propi+sintagma nominal"/>
    <s v="d: prenom+origen"/>
  </r>
  <r>
    <n v="50"/>
    <x v="45"/>
    <s v="Plaça Sant Salvador 15"/>
    <s v="Sant Salvador"/>
    <s v="femení"/>
    <s v="sí"/>
    <s v="sí"/>
    <s v="sí"/>
    <s v="sí"/>
    <s v="sí"/>
    <n v="1"/>
    <s v="Habitual"/>
    <s v="nom"/>
    <s v="comerç"/>
    <s v="b: casa+article+nom propi+nom propi"/>
    <s v="b: prenom+llinatge"/>
  </r>
  <r>
    <n v="51"/>
    <x v="46"/>
    <s v="Carrer Castell 27"/>
    <s v="Santa Susanna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52"/>
    <x v="47"/>
    <s v="Carrer de Sant Miquel Petit 11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53"/>
    <x v="48"/>
    <s v="Carrer de Mirabalda 4"/>
    <s v="Sant Domènec"/>
    <s v="femení"/>
    <s v="sí"/>
    <s v="sí"/>
    <s v="sí"/>
    <s v="no"/>
    <s v="sí"/>
    <n v="0.8"/>
    <s v="Habitual"/>
    <s v="ofici"/>
    <s v="família"/>
    <s v="f: casa+article+nom comú"/>
    <s v="j: ofici"/>
  </r>
  <r>
    <n v="54"/>
    <x v="49"/>
    <s v="Carrer de les Llices 24"/>
    <s v="Sant Pau"/>
    <s v="femení"/>
    <s v="sí"/>
    <s v="sí"/>
    <s v="sí"/>
    <s v="sí"/>
    <s v="no"/>
    <n v="0.2"/>
    <s v="Minoritari"/>
    <s v="nom"/>
    <s v="casa"/>
    <s v="b: casa+article+nom propi+nom propi"/>
    <s v="b: prenom+llinatge"/>
  </r>
  <r>
    <n v="55"/>
    <x v="50"/>
    <s v="Carrer de Sant Llorenç 27"/>
    <s v="Sant Ignasi"/>
    <s v="femení"/>
    <s v="sí"/>
    <s v="sí"/>
    <s v="sí"/>
    <s v="no"/>
    <s v="no"/>
    <n v="0.2"/>
    <s v="Minoritari"/>
    <s v="nom"/>
    <s v="comerç"/>
    <s v="b: casa+article+nom propi+nom propi"/>
    <s v="b: prenom+llinatge"/>
  </r>
  <r>
    <n v="56"/>
    <x v="51"/>
    <s v="Carrer de Sant Miquel Petit 3"/>
    <s v="Sant Roc"/>
    <s v="femení"/>
    <s v="sí"/>
    <s v="sí"/>
    <s v="sí"/>
    <s v="no"/>
    <s v="sí"/>
    <n v="0.6"/>
    <s v="Ocasional"/>
    <s v="nom"/>
    <s v="família"/>
    <s v="b: casa+article+nom propi+nom propi"/>
    <s v="b: prenom+llinatge"/>
  </r>
  <r>
    <n v="57"/>
    <x v="52"/>
    <s v="Carrer de Sant Llorenç 7"/>
    <s v="Sant Miquel"/>
    <s v="femení"/>
    <s v="sí"/>
    <s v="sí"/>
    <s v="sí"/>
    <s v="sí"/>
    <s v="sí"/>
    <n v="1"/>
    <s v="Habitual"/>
    <s v="ofici"/>
    <s v="casa"/>
    <s v="f: casa+article+nom comú"/>
    <s v="j: ofici"/>
  </r>
  <r>
    <n v="58"/>
    <x v="53"/>
    <s v="Carrer de Mirabalda 5"/>
    <s v="Santa Anna"/>
    <s v="femení"/>
    <s v="sí"/>
    <s v="sí"/>
    <s v="no"/>
    <s v="no"/>
    <s v="no"/>
    <n v="0.2"/>
    <s v="Minoritari"/>
    <s v="renom"/>
    <s v="casa"/>
    <s v="a: casa+article+nom propi"/>
    <s v="x: opac"/>
  </r>
  <r>
    <n v="59"/>
    <x v="54"/>
    <s v="Carrer de Sant Llorenç 5"/>
    <s v="Sant Miquel"/>
    <s v="femení"/>
    <s v="sí"/>
    <s v="sí"/>
    <s v="sí"/>
    <s v="no"/>
    <s v="sí"/>
    <n v="0.8"/>
    <s v="Habitual"/>
    <s v="renom"/>
    <s v="casa"/>
    <s v="f: casa+article+nom comú"/>
    <s v="o: malnom"/>
  </r>
  <r>
    <n v="60"/>
    <x v="55"/>
    <s v="Carrer de Llobera 40"/>
    <s v="Santa Anna"/>
    <s v="femení"/>
    <s v="sí"/>
    <s v="sí"/>
    <s v="sí"/>
    <s v="no"/>
    <s v="no"/>
    <n v="0.4"/>
    <s v="Ocasional"/>
    <s v="nom"/>
    <s v="casa"/>
    <s v="e: casa+article+nom propi+sintagma nominal"/>
    <s v="d: prenom+origen"/>
  </r>
  <r>
    <n v="61"/>
    <x v="56"/>
    <s v="Plaça Sant Salvador 11"/>
    <s v="Sant Salvador"/>
    <s v="femení"/>
    <s v="sí"/>
    <s v="sí"/>
    <s v="sí"/>
    <s v="sí"/>
    <s v="sí"/>
    <n v="0.8"/>
    <s v="Habitual"/>
    <s v="renom"/>
    <s v="casa"/>
    <s v="a: casa+article+nom propi"/>
    <s v="a: prenom"/>
  </r>
  <r>
    <n v="62"/>
    <x v="57"/>
    <s v="Carrer del Bou 2"/>
    <s v="Sant Miquel"/>
    <s v="femení"/>
    <s v="sí"/>
    <s v="sí"/>
    <s v="no"/>
    <s v="no"/>
    <s v="no"/>
    <n v="0.2"/>
    <s v="Minoritari"/>
    <s v="nom"/>
    <s v="família"/>
    <s v="a: casa+article+nom propi"/>
    <s v="a: prenom"/>
  </r>
  <r>
    <n v="63"/>
    <x v="58"/>
    <s v="Carrer de Sant Pau 25"/>
    <s v="Sant Pau"/>
    <s v="femení"/>
    <s v="sí"/>
    <s v="sí"/>
    <s v="sí"/>
    <s v="no"/>
    <s v="sí"/>
    <n v="0.8"/>
    <s v="Habitual"/>
    <s v="nom"/>
    <s v="família"/>
    <s v="a: casa+article+nom propi"/>
    <s v="a: prenom"/>
  </r>
  <r>
    <n v="64"/>
    <x v="59"/>
    <s v="Plaça de Sant Roc 2"/>
    <s v="Sant Roc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5"/>
    <x v="60"/>
    <s v="Carrer Castell 29"/>
    <s v="Santa Susanna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6"/>
    <x v="61"/>
    <s v="Carrer de Llobera 13, 15 i 17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7"/>
    <x v="62"/>
    <s v="Carrer de Llobera 38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8"/>
    <x v="63"/>
    <s v="Plaça Major 6 i 7"/>
    <s v="Sant Serapi"/>
    <s v="femení"/>
    <s v="sí"/>
    <s v="sí"/>
    <s v="sí"/>
    <s v="no"/>
    <s v="sí"/>
    <n v="0.6"/>
    <s v="Ocasional"/>
    <s v="nom"/>
    <s v="casa"/>
    <s v="b: casa+article+nom propi+nom propi"/>
    <s v="d: prenom+origen"/>
  </r>
  <r>
    <n v="69"/>
    <x v="63"/>
    <s v="Plaça Sant Salvador 16"/>
    <s v="Sant Salvador"/>
    <s v="femení"/>
    <s v="sí"/>
    <s v="sí"/>
    <s v="sí"/>
    <s v="sí"/>
    <s v="sí"/>
    <n v="0.6"/>
    <s v="Ocasional"/>
    <s v="cognom"/>
    <s v="propietari"/>
    <s v="b: casa+article+nom propi+nom propi"/>
    <s v="d: prenom+origen"/>
  </r>
  <r>
    <n v="70"/>
    <x v="64"/>
    <s v="Plaça de Sant Joan 18"/>
    <s v="Sant Joan"/>
    <s v="femení"/>
    <s v="sí"/>
    <s v="sí"/>
    <s v="sí"/>
    <s v="no"/>
    <s v="no"/>
    <n v="0.2"/>
    <s v="Minoritari"/>
    <s v="nom"/>
    <s v="propietari"/>
    <s v="b: casa+article+nom propi+nom propi"/>
    <s v="b: prenom+llinatge"/>
  </r>
  <r>
    <n v="71"/>
    <x v="65"/>
    <s v="Carrer de Mirabalda 4"/>
    <s v="Sant Domènec"/>
    <s v="femení"/>
    <s v="sí"/>
    <s v="sí"/>
    <s v="sí"/>
    <s v="no"/>
    <s v="sí"/>
    <n v="0.6"/>
    <s v="Ocasional"/>
    <s v="nom"/>
    <s v="família"/>
    <s v="b: casa+article+nom propi+nom propi"/>
    <s v="d: prenom+origen"/>
  </r>
  <r>
    <n v="72"/>
    <x v="66"/>
    <s v="Carrer de Llobera 47"/>
    <s v="Santa Anna"/>
    <s v="femení"/>
    <s v="sí"/>
    <s v="sí"/>
    <s v="sí"/>
    <s v="no"/>
    <s v="no"/>
    <n v="0.2"/>
    <s v="Minoritari"/>
    <s v="nom"/>
    <s v="família"/>
    <s v="a: casa+article+nom propi"/>
    <s v="a: prenom"/>
  </r>
  <r>
    <n v="73"/>
    <x v="67"/>
    <s v="Carrer de la Regata 22"/>
    <s v="Sant Ignasi"/>
    <s v="femení"/>
    <s v="sí"/>
    <s v="sí"/>
    <s v="sí"/>
    <s v="no"/>
    <s v="no"/>
    <n v="0.2"/>
    <s v="Minoritari"/>
    <s v="renom"/>
    <s v="comerç"/>
    <s v="f: casa+article+nom comú"/>
    <s v="m: origen"/>
  </r>
  <r>
    <n v="74"/>
    <x v="68"/>
    <s v="Carrer del Bou 4"/>
    <s v="Sant Miquel"/>
    <s v="femení"/>
    <s v="sí"/>
    <s v="sí"/>
    <s v="sí"/>
    <s v="no"/>
    <s v="sí"/>
    <n v="0.6"/>
    <s v="Ocasional"/>
    <s v="nom"/>
    <s v="casa"/>
    <s v="a: casa+article+nom propi"/>
    <s v="a: prenom"/>
  </r>
  <r>
    <n v="75"/>
    <x v="69"/>
    <s v="Plaça Major 11"/>
    <s v="Sant Serapi"/>
    <s v="femení"/>
    <s v="sí"/>
    <s v="sí"/>
    <s v="sí"/>
    <s v="sí"/>
    <s v="sí"/>
    <n v="0.8"/>
    <s v="Habitual"/>
    <s v="renom"/>
    <s v="casa"/>
    <s v="e: casa+article+nom propi+sintagma nominal"/>
    <s v="d: prenom+origen"/>
  </r>
  <r>
    <n v="76"/>
    <x v="70"/>
    <s v="Carrer de Llobera 42"/>
    <s v="Santa Anna"/>
    <s v="femení"/>
    <s v="sí"/>
    <s v="sí"/>
    <s v="sí"/>
    <s v="sí"/>
    <s v="sí"/>
    <n v="0.6"/>
    <s v="Ocasional"/>
    <s v="ofici"/>
    <s v="casa"/>
    <s v="h: casa+article+nom comú+adjectiu"/>
    <s v="l: ofici+malnom"/>
  </r>
  <r>
    <n v="77"/>
    <x v="71"/>
    <s v="Carrer del Bou 11"/>
    <s v="Sant Miquel"/>
    <s v="femení"/>
    <s v="sí"/>
    <s v="sí"/>
    <s v="sí"/>
    <s v="no"/>
    <s v="sí"/>
    <n v="0.6"/>
    <s v="Ocasional"/>
    <s v="nom"/>
    <s v="família"/>
    <s v="e: casa+article+nom propi+sintagma nominal"/>
    <s v="d: prenom+origen"/>
  </r>
  <r>
    <n v="78"/>
    <x v="72"/>
    <s v="Carrer de Sant Cristòfol 6"/>
    <s v="Sant Cristòfol"/>
    <s v="femení"/>
    <s v="sí"/>
    <s v="sí"/>
    <s v="sí"/>
    <s v="no"/>
    <s v="no"/>
    <n v="0.2"/>
    <s v="Minoritari"/>
    <s v="origen"/>
    <s v="casa"/>
    <s v="f: casa+article+nom comú"/>
    <s v="m: origen"/>
  </r>
  <r>
    <n v="79"/>
    <x v="73"/>
    <s v="Carrer de Sant Nicolau 9"/>
    <s v="Sant Salvador"/>
    <s v="femení"/>
    <s v="sí"/>
    <s v="sí"/>
    <s v="sí"/>
    <s v="no"/>
    <s v="no"/>
    <n v="0.4"/>
    <s v="Ocasional"/>
    <s v="cognom"/>
    <s v="casa"/>
    <s v="a: casa+article+nom propi"/>
    <s v="f: llinatge"/>
  </r>
  <r>
    <n v="80"/>
    <x v="74"/>
    <s v="Carrer de la Regata 17"/>
    <s v="Sant Llorenç"/>
    <s v="femení"/>
    <s v="sí"/>
    <s v="sí"/>
    <s v="sí"/>
    <s v="sí"/>
    <s v="no"/>
    <n v="0.2"/>
    <s v="Minoritari"/>
    <s v="renom"/>
    <s v="família"/>
    <s v="f: casa+article+nom comú"/>
    <s v="o: malnom"/>
  </r>
  <r>
    <n v="81"/>
    <x v="75"/>
    <s v="Carrer de la Regata 25"/>
    <s v="Sant Llorenç"/>
    <s v="femení"/>
    <s v="sí"/>
    <s v="sí"/>
    <s v="sí"/>
    <s v="sí"/>
    <s v="no"/>
    <n v="0.4"/>
    <s v="Ocasional"/>
    <s v="renom"/>
    <s v="casa"/>
    <s v="f: casa+article+nom comú"/>
    <s v="j: ofici"/>
  </r>
  <r>
    <n v="82"/>
    <x v="76"/>
    <s v="Carrer de Mirabalda 4"/>
    <s v="Sant Domènec"/>
    <s v="femení"/>
    <s v="sí"/>
    <s v="sí"/>
    <s v="sí"/>
    <s v="no"/>
    <s v="no"/>
    <n v="0.4"/>
    <s v="Ocasional"/>
    <s v="renom"/>
    <s v="comerç"/>
    <s v="d: casa+article+nom propi+adjectiu"/>
    <s v="e: prenom+malnom"/>
  </r>
  <r>
    <n v="83"/>
    <x v="77"/>
    <s v="Carrer de Sant Roc 7"/>
    <s v="Sant Roc"/>
    <s v="femení"/>
    <s v="sí"/>
    <s v="sí"/>
    <s v="sí"/>
    <s v="no"/>
    <s v="no"/>
    <n v="0.4"/>
    <s v="Ocasional"/>
    <s v="nom"/>
    <s v="casa"/>
    <s v="b: casa+article+nom propi+nom propi"/>
    <s v="b: prenom+llinatge"/>
  </r>
  <r>
    <n v="84"/>
    <x v="78"/>
    <s v="Carrer de Sant Pau 12"/>
    <s v="Sant Pau"/>
    <s v="femení"/>
    <s v="sí"/>
    <s v="sí"/>
    <s v="sí"/>
    <s v="sí"/>
    <s v="sí"/>
    <n v="0.6"/>
    <s v="Ocasional"/>
    <s v="nom"/>
    <s v="casa"/>
    <s v="e: casa+article+nom propi+sintagma nominal"/>
    <s v="d: prenom+origen"/>
  </r>
  <r>
    <n v="85"/>
    <x v="79"/>
    <s v="Plaça Sant Salvador 3, 4 i 5"/>
    <s v="Sant Salvador"/>
    <s v="femení"/>
    <s v="sí"/>
    <s v="sí"/>
    <s v="sí"/>
    <s v="no"/>
    <s v="sí"/>
    <n v="0.6"/>
    <s v="Ocasional"/>
    <s v="cognom"/>
    <s v="casa"/>
    <s v="a: casa+article+nom propi"/>
    <s v="a: prenom"/>
  </r>
  <r>
    <n v="86"/>
    <x v="80"/>
    <s v="Plaça de Sant Pere 3"/>
    <s v="Santa Anna"/>
    <s v="femení"/>
    <s v="sí"/>
    <s v="sí"/>
    <s v="sí"/>
    <s v="no"/>
    <s v="sí"/>
    <n v="0.6"/>
    <s v="Ocasional"/>
    <s v="origen"/>
    <s v="comerç"/>
    <s v="f: casa+article+nom comú"/>
    <s v="m: origen"/>
  </r>
  <r>
    <n v="87"/>
    <x v="81"/>
    <s v="Carrer del Bou 1, 3 i 5"/>
    <s v="Sant Miquel"/>
    <s v="femení"/>
    <s v="sí"/>
    <s v="sí"/>
    <s v="sí"/>
    <s v="no"/>
    <s v="sí"/>
    <n v="0.6"/>
    <s v="Ocasional"/>
    <s v="nom"/>
    <s v="casa"/>
    <s v="b: casa+article+nom propi+nom propi"/>
    <s v="b: prenom+llinatge"/>
  </r>
  <r>
    <n v="88"/>
    <x v="82"/>
    <s v="Carrer de Llobera 25"/>
    <s v="Santa Anna"/>
    <s v="femení"/>
    <s v="sí"/>
    <s v="sí"/>
    <s v="sí"/>
    <s v="sí"/>
    <s v="sí"/>
    <n v="0.8"/>
    <s v="Habitual"/>
    <s v="religios"/>
    <s v="propietari"/>
    <s v="f: casa+article+nom comú"/>
    <s v="p: institució"/>
  </r>
  <r>
    <n v="89"/>
    <x v="83"/>
    <s v="Carrer del Bou 7 i 9"/>
    <s v="Sant Miquel"/>
    <s v="femení"/>
    <s v="sí"/>
    <s v="sí"/>
    <s v="sí"/>
    <s v="sí"/>
    <s v="sí"/>
    <n v="1"/>
    <s v="Habitual"/>
    <s v="cognom"/>
    <s v="comerç"/>
    <s v="a: casa+article+nom propi"/>
    <s v="f: llinatge"/>
  </r>
  <r>
    <n v="90"/>
    <x v="84"/>
    <s v="Carrer de Sant Llorenç 44"/>
    <s v="Sant Llorenç"/>
    <s v="femení"/>
    <s v="sí"/>
    <s v="sí"/>
    <s v="sí"/>
    <s v="sí"/>
    <s v="sí"/>
    <n v="1"/>
    <s v="Habitual"/>
    <s v="nom"/>
    <s v="propietari"/>
    <s v="b: casa+article+nom propi+nom propi"/>
    <s v="b: prenom+llinatge"/>
  </r>
  <r>
    <n v="91"/>
    <x v="85"/>
    <s v="Carrer de la Regata 12"/>
    <s v="Sant Salvador"/>
    <s v="femení"/>
    <s v="sí"/>
    <s v="sí"/>
    <s v="no"/>
    <s v="sí"/>
    <s v="no"/>
    <n v="0.2"/>
    <s v="Minoritari"/>
    <s v="nom"/>
    <s v="família"/>
    <s v="d: casa+article+nom propi+adjectiu"/>
    <s v="d: prenom+origen"/>
  </r>
  <r>
    <n v="92"/>
    <x v="86"/>
    <s v="Carrer de Santa Llúcia 4"/>
    <s v="Sant Llorenç"/>
    <s v="femení"/>
    <s v="sí"/>
    <s v="sí"/>
    <s v="sí"/>
    <s v="sí"/>
    <s v="sí"/>
    <n v="1"/>
    <s v="Habitual"/>
    <s v="nom"/>
    <s v="casa"/>
    <s v="a: casa+article+nom propi"/>
    <s v="a: prenom"/>
  </r>
  <r>
    <n v="93"/>
    <x v="87"/>
    <s v="Carrer del Fesolet 5"/>
    <s v="Sant Domènec"/>
    <s v="femení"/>
    <s v="sí"/>
    <s v="sí"/>
    <s v="no"/>
    <s v="sí"/>
    <s v="no"/>
    <n v="0.4"/>
    <s v="Ocasional"/>
    <s v="cognom"/>
    <s v="casa"/>
    <s v="a: casa+article+nom propi"/>
    <s v="f: llinatge"/>
  </r>
  <r>
    <n v="94"/>
    <x v="88"/>
    <s v="Plaça Major 1"/>
    <s v="Sant Serapi"/>
    <s v="femení"/>
    <s v="sí"/>
    <s v="sí"/>
    <s v="sí"/>
    <s v="sí"/>
    <s v="sí"/>
    <n v="0.6"/>
    <s v="Ocasional"/>
    <s v="origen"/>
    <s v="casa"/>
    <s v="e: casa+article+nom propi+sintagma nominal"/>
    <s v="h: llinatge+origen"/>
  </r>
  <r>
    <n v="95"/>
    <x v="89"/>
    <s v="Travessia de Sant Josep de Calassanç 5"/>
    <s v="Sant Serapi"/>
    <s v="femení"/>
    <s v="sí"/>
    <s v="sí"/>
    <s v="sí"/>
    <s v="no"/>
    <s v="sí"/>
    <n v="1"/>
    <s v="Habitual"/>
    <s v="nom"/>
    <s v="comerç"/>
    <s v="b: casa+article+nom propi+nom propi"/>
    <s v="b: prenom+llinatge"/>
  </r>
  <r>
    <n v="96"/>
    <x v="90"/>
    <s v="Plaça de Sant Joan 18"/>
    <s v="Sant Joan"/>
    <s v="femení"/>
    <s v="sí"/>
    <s v="sí"/>
    <s v="sí"/>
    <s v="no"/>
    <s v="no"/>
    <n v="0.2"/>
    <s v="Minoritari"/>
    <s v="nom"/>
    <s v="casa"/>
    <s v="b: casa+article+nom propi+nom propi"/>
    <s v="b: prenom+llinatge"/>
  </r>
  <r>
    <n v="97"/>
    <x v="91"/>
    <s v="Carrer de Sant Roc 7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8"/>
    <x v="92"/>
    <s v="Carrer de Sant Josep de Calassanç 3"/>
    <s v="Sant Domènec"/>
    <s v="femení"/>
    <s v="sí"/>
    <s v="sí"/>
    <s v="sí"/>
    <s v="sí"/>
    <s v="sí"/>
    <n v="0.8"/>
    <s v="Habitual"/>
    <s v="renom"/>
    <s v="casa"/>
    <s v="f: casa+article+nom comú"/>
    <s v="m: origen"/>
  </r>
  <r>
    <n v="99"/>
    <x v="93"/>
    <s v="Carrer de Sant Miquel 4"/>
    <s v="Sant Miquel"/>
    <s v="femení"/>
    <s v="sí"/>
    <s v="sí"/>
    <s v="sí"/>
    <s v="sí"/>
    <s v="sí"/>
    <n v="0.6"/>
    <s v="Ocasional"/>
    <s v="origen"/>
    <s v="casa"/>
    <s v="f: casa+article+nom comú"/>
    <s v="m: origen"/>
  </r>
  <r>
    <n v="100"/>
    <x v="93"/>
    <s v="Plaça Major 10"/>
    <s v="Sant Serapi"/>
    <s v="femení"/>
    <s v="sí"/>
    <s v="no"/>
    <s v="sí"/>
    <s v="no"/>
    <s v="no"/>
    <n v="0.4"/>
    <s v="Ocasional"/>
    <s v="origen"/>
    <s v="casa"/>
    <s v="f: casa+article+nom comú"/>
    <s v="m: origen"/>
  </r>
  <r>
    <n v="101"/>
    <x v="94"/>
    <s v="Carrer de Santa Llúcia 30"/>
    <s v="Sant Llorenç"/>
    <s v="femení"/>
    <s v="sí"/>
    <s v="sí"/>
    <s v="sí"/>
    <s v="no"/>
    <s v="no"/>
    <n v="0.4"/>
    <s v="Ocasional"/>
    <s v="renom"/>
    <s v="família"/>
    <s v="f: casa+article+nom comú"/>
    <s v="o: malnom"/>
  </r>
  <r>
    <n v="102"/>
    <x v="95"/>
    <s v="Carrer Llobera 0"/>
    <s v="Sant Serapi"/>
    <s v="femení"/>
    <s v="sí"/>
    <s v="no"/>
    <s v="sí"/>
    <s v="sí"/>
    <s v="no"/>
    <n v="0.4"/>
    <s v="Ocasional"/>
    <s v="renom"/>
    <s v="casa"/>
    <s v="f: casa+article+nom comú"/>
    <s v="o: malnom"/>
  </r>
  <r>
    <n v="103"/>
    <x v="96"/>
    <s v="Carrer de Sant Roc 7"/>
    <s v="Sant Roc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104"/>
    <x v="97"/>
    <s v="Travessia de Sant Roc 3"/>
    <s v="Sant Roc"/>
    <s v="femení"/>
    <s v="sí"/>
    <s v="sí"/>
    <s v="sí"/>
    <s v="no"/>
    <s v="no"/>
    <n v="0.4"/>
    <s v="Ocasional"/>
    <s v="renom"/>
    <s v="casa"/>
    <s v="f: casa+article+nom comú"/>
    <s v="m: origen"/>
  </r>
  <r>
    <n v="105"/>
    <x v="98"/>
    <s v="Carrer de Llobera 53"/>
    <s v="Santa Anna"/>
    <s v="femení"/>
    <s v="sí"/>
    <s v="sí"/>
    <s v="sí"/>
    <s v="sí"/>
    <s v="sí"/>
    <n v="0.8"/>
    <s v="Habitual"/>
    <s v="religios"/>
    <s v="casa"/>
    <s v="a: casa+article+nom propi"/>
    <s v="p: institució"/>
  </r>
  <r>
    <n v="106"/>
    <x v="99"/>
    <s v="Carrer de Sant Llorenç 49"/>
    <s v="Sant Llorenç"/>
    <s v="femení"/>
    <s v="sí"/>
    <s v="sí"/>
    <s v="sí"/>
    <s v="no"/>
    <s v="no"/>
    <n v="0.2"/>
    <s v="Minoritari"/>
    <s v="renom"/>
    <s v="família"/>
    <s v="f: casa+article+nom comú"/>
    <s v="x: opac"/>
  </r>
  <r>
    <n v="107"/>
    <x v="100"/>
    <s v="Carrer Castell 17"/>
    <s v="Sant Domènec"/>
    <s v="femení"/>
    <s v="sí"/>
    <s v="sí"/>
    <s v="sí"/>
    <s v="no"/>
    <s v="no"/>
    <n v="0.4"/>
    <s v="Ocasional"/>
    <s v="renom"/>
    <s v="comerç"/>
    <s v="a: casa+article+nom propi"/>
    <s v="m: origen"/>
  </r>
  <r>
    <n v="108"/>
    <x v="101"/>
    <s v="Carrer de Sant Miquel 8"/>
    <s v="Sant Miquel"/>
    <s v="femení"/>
    <s v="sí"/>
    <s v="sí"/>
    <s v="sí"/>
    <s v="no"/>
    <s v="no"/>
    <n v="0.4"/>
    <s v="Ocasional"/>
    <s v="renom"/>
    <s v="comerç"/>
    <s v="f: casa+article+nom comú"/>
    <s v="m: origen"/>
  </r>
  <r>
    <n v="109"/>
    <x v="102"/>
    <s v="Carrer de Llobera 53"/>
    <s v="Santa Anna"/>
    <s v="femení"/>
    <s v="sí"/>
    <s v="sí"/>
    <s v="sí"/>
    <s v="no"/>
    <s v="sí"/>
    <n v="0.6"/>
    <s v="Ocasional"/>
    <s v="religios"/>
    <s v="casa"/>
    <s v="h: casa+article+nom comú+adjectiu"/>
    <s v="p: institució"/>
  </r>
  <r>
    <n v="110"/>
    <x v="103"/>
    <s v="Carrer de Sant Nicolau 9"/>
    <s v="Sant Salvador"/>
    <s v="femení"/>
    <s v="sí"/>
    <s v="sí"/>
    <s v="sí"/>
    <s v="sí"/>
    <s v="sí"/>
    <n v="0.6"/>
    <s v="Ocasional"/>
    <s v="nom"/>
    <s v="comerç"/>
    <s v="a: casa+article+nom propi"/>
    <s v="a: prenom"/>
  </r>
  <r>
    <n v="111"/>
    <x v="104"/>
    <s v="Carrer de Sant Llorenç 13"/>
    <s v="Sant Ignasi"/>
    <s v="femení"/>
    <s v="sí"/>
    <s v="sí"/>
    <s v="sí"/>
    <s v="no"/>
    <s v="no"/>
    <n v="0.4"/>
    <s v="Ocasional"/>
    <s v="renom"/>
    <s v="comerç"/>
    <s v="f: casa+article+nom comú"/>
    <s v="m: origen"/>
  </r>
  <r>
    <n v="112"/>
    <x v="105"/>
    <s v="Carrer Estret 2"/>
    <s v="Santa Anna"/>
    <s v="femení"/>
    <s v="sí"/>
    <s v="sí"/>
    <s v="no"/>
    <s v="sí"/>
    <s v="sí"/>
    <n v="0.6"/>
    <s v="Ocasional"/>
    <s v="cognom"/>
    <s v="casa"/>
    <s v="a: casa+article+nom propi"/>
    <s v="f: llinatge"/>
  </r>
  <r>
    <n v="113"/>
    <x v="106"/>
    <s v="Carrer de Sant Roc 10"/>
    <s v="Sant Roc"/>
    <s v="femení"/>
    <s v="sí"/>
    <s v="sí"/>
    <s v="sí"/>
    <s v="sí"/>
    <s v="sí"/>
    <n v="0.6"/>
    <s v="Ocasional"/>
    <s v="cognom"/>
    <s v="casa"/>
    <s v="a: casa+article+nom propi"/>
    <s v="f: llinatge"/>
  </r>
  <r>
    <n v="114"/>
    <x v="107"/>
    <s v="Carrer Castell 21"/>
    <s v="Santa Susanna"/>
    <s v="femení"/>
    <s v="sí"/>
    <s v="sí"/>
    <s v="sí"/>
    <s v="sí"/>
    <s v="sí"/>
    <n v="1"/>
    <s v="Habitual"/>
    <s v="marca"/>
    <s v="propietari"/>
    <s v="l: sintagma nominal"/>
    <s v="q: nom comercial"/>
  </r>
  <r>
    <n v="115"/>
    <x v="108"/>
    <s v="Carrer Llobera 3"/>
    <s v="Sant Serapi"/>
    <s v="masculí"/>
    <s v="sí"/>
    <s v="sí"/>
    <s v="sí"/>
    <s v="no"/>
    <s v="sí"/>
    <n v="0.6"/>
    <s v="Ocasional"/>
    <s v="cognom"/>
    <s v="casa"/>
    <s v="b: casa+article+nom propi+nom propi"/>
    <s v="f: llinatge"/>
  </r>
  <r>
    <n v="116"/>
    <x v="109"/>
    <s v="Carrer de Llobera 21"/>
    <s v="Santa Anna"/>
    <s v="masculí"/>
    <s v="sí"/>
    <s v="sí"/>
    <s v="sí"/>
    <s v="no"/>
    <s v="sí"/>
    <n v="0.6"/>
    <s v="Ocasional"/>
    <s v="cognom"/>
    <s v="família"/>
    <s v="a: casa+article+nom propi"/>
    <s v="f: llinatge"/>
  </r>
  <r>
    <n v="117"/>
    <x v="110"/>
    <s v="Carrer de Llobera 25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18"/>
    <x v="110"/>
    <s v="Carrer de Llobera 27 i 29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19"/>
    <x v="111"/>
    <s v="Carrer de Sant Llorenç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120"/>
    <x v="111"/>
    <s v="Carrer de Sant Miquel 8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121"/>
    <x v="111"/>
    <s v="Carrer dels Dominics 8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122"/>
    <x v="111"/>
    <s v="Travessia de Sant Llorenç 3"/>
    <s v="Sant Ignasi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123"/>
    <x v="112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24"/>
    <x v="113"/>
    <s v="Carrer de Santa Llúcia 4"/>
    <s v="Sant Llorenç"/>
    <s v="masculí"/>
    <s v="sí"/>
    <s v="sí"/>
    <s v="no"/>
    <s v="no"/>
    <s v="no"/>
    <n v="0.2"/>
    <s v="Minoritari"/>
    <s v="cognom"/>
    <s v="casa"/>
    <s v="a: casa+article+nom propi"/>
    <s v="f: llinatge"/>
  </r>
  <r>
    <n v="125"/>
    <x v="114"/>
    <s v="Carrer Castell 28"/>
    <s v="Santa Susanna"/>
    <s v="masculí"/>
    <s v="sí"/>
    <s v="sí"/>
    <s v="sí"/>
    <s v="sí"/>
    <s v="sí"/>
    <n v="1"/>
    <s v="Habitual"/>
    <s v="nom"/>
    <s v="casa"/>
    <s v="a: casa+article+nom propi"/>
    <s v="a: prenom"/>
  </r>
  <r>
    <n v="126"/>
    <x v="115"/>
    <s v="Carrer Castell 22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127"/>
    <x v="115"/>
    <s v="Carrer de Sant Miquel Petit 12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128"/>
    <x v="116"/>
    <s v="Carrer de Sant Llorenç 32 i 34"/>
    <s v="Sant Llorenç"/>
    <s v="masculí"/>
    <s v="sí"/>
    <s v="sí"/>
    <s v="sí"/>
    <s v="no"/>
    <s v="no"/>
    <n v="0.8"/>
    <s v="Habitual"/>
    <s v="ofici"/>
    <s v="casa"/>
    <s v="g: casa+article+nom comú+nom propi"/>
    <s v="g: llinatge+ofici"/>
  </r>
  <r>
    <n v="129"/>
    <x v="117"/>
    <s v="Carrer de Sant Llorenç 18"/>
    <s v="Sant Miquel"/>
    <s v="masculí"/>
    <s v="sí"/>
    <s v="sí"/>
    <s v="sí"/>
    <s v="sí"/>
    <s v="sí"/>
    <n v="1"/>
    <s v="Habitual"/>
    <s v="ofici"/>
    <s v="comerç"/>
    <s v="g: casa+article+nom comú+nom propi"/>
    <s v="k: ofici+origen"/>
  </r>
  <r>
    <n v="130"/>
    <x v="118"/>
    <s v="Carrer de Sant Pau 19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131"/>
    <x v="119"/>
    <s v="Carrer de Llobera 4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132"/>
    <x v="120"/>
    <s v="Carrer de Mirabalda 4"/>
    <s v="Sant Domènec"/>
    <s v="masculí"/>
    <s v="sí"/>
    <s v="sí"/>
    <s v="sí"/>
    <s v="sí"/>
    <s v="sí"/>
    <n v="1"/>
    <s v="Habitual"/>
    <s v="cognom"/>
    <s v="casa"/>
    <s v="a: casa+article+nom propi"/>
    <s v="f: llinatge"/>
  </r>
  <r>
    <n v="133"/>
    <x v="121"/>
    <s v="Carrer de Mirabalda 4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134"/>
    <x v="122"/>
    <s v="Carrer Llobera 1 bis"/>
    <s v="Sant Serapi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135"/>
    <x v="123"/>
    <s v="Carrer de Sant Llorenç 3"/>
    <s v="Sant Miquel"/>
    <s v="masculí"/>
    <s v="sí"/>
    <s v="sí"/>
    <s v="sí"/>
    <s v="sí"/>
    <s v="sí"/>
    <n v="0.8"/>
    <s v="Habitual"/>
    <s v="ofici"/>
    <s v="casa"/>
    <s v="g: casa+article+nom comú+nom propi"/>
    <s v="c: prenom+ofici"/>
  </r>
  <r>
    <n v="136"/>
    <x v="124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37"/>
    <x v="125"/>
    <s v="Carrer Llobera 16"/>
    <s v="Sant Serapi"/>
    <s v="masculí"/>
    <s v="sí"/>
    <s v="sí"/>
    <s v="no"/>
    <s v="sí"/>
    <s v="sí"/>
    <n v="0.6"/>
    <s v="Ocasional"/>
    <s v="nom"/>
    <s v="casa"/>
    <s v="a: casa+article+nom propi"/>
    <s v="a: prenom"/>
  </r>
  <r>
    <n v="138"/>
    <x v="126"/>
    <s v="Carrer dels Dominics 19 i 20"/>
    <s v="Sant Llorenç"/>
    <s v="masculí"/>
    <s v="sí"/>
    <s v="sí"/>
    <s v="sí"/>
    <s v="sí"/>
    <s v="sí"/>
    <n v="0.6"/>
    <s v="Ocasional"/>
    <s v="renom"/>
    <s v="casa"/>
    <s v="a: casa+article+nom propi"/>
    <s v="m: origen"/>
  </r>
  <r>
    <n v="139"/>
    <x v="127"/>
    <s v="Carrer de Sant Josep de Calassanç 3"/>
    <s v="Sant Domènec"/>
    <s v="masculí"/>
    <s v="sí"/>
    <s v="sí"/>
    <s v="sí"/>
    <s v="no"/>
    <s v="no"/>
    <n v="0.4"/>
    <s v="Ocasional"/>
    <s v="renom"/>
    <s v="casa"/>
    <s v="h: casa+article+nom comú+adjectiu"/>
    <s v="o: malnom"/>
  </r>
  <r>
    <n v="140"/>
    <x v="128"/>
    <s v="Plaça Sant Joan 2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141"/>
    <x v="129"/>
    <s v="Carrer Llobera 1 bis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142"/>
    <x v="130"/>
    <s v="Carrer de Sant Cristòfol 7"/>
    <s v="Sant Cristòfol"/>
    <s v="masculí"/>
    <s v="sí"/>
    <s v="sí"/>
    <s v="sí"/>
    <s v="sí"/>
    <s v="no"/>
    <n v="0.2"/>
    <s v="Minoritari"/>
    <s v="origen"/>
    <s v="casa"/>
    <s v="a: casa+article+nom propi"/>
    <s v="m: origen"/>
  </r>
  <r>
    <n v="143"/>
    <x v="131"/>
    <s v="Carrer de Sant Cristòfol 3"/>
    <s v="Sant Cristòfol"/>
    <s v="masculí"/>
    <s v="sí"/>
    <s v="sí"/>
    <s v="sí"/>
    <s v="no"/>
    <s v="no"/>
    <n v="0.2"/>
    <s v="Minoritari"/>
    <s v="cognom"/>
    <s v="casa"/>
    <s v="a: casa+article+nom propi"/>
    <s v="f: llinatge"/>
  </r>
  <r>
    <n v="144"/>
    <x v="131"/>
    <s v="Carrer de Sant Miquel Petit 15"/>
    <s v="Sant Roc"/>
    <s v="masculí"/>
    <s v="sí"/>
    <s v="sí"/>
    <s v="no"/>
    <s v="sí"/>
    <s v="sí"/>
    <n v="0.6"/>
    <s v="Ocasional"/>
    <s v="cognom"/>
    <s v="casa"/>
    <s v="a: casa+article+nom propi"/>
    <s v="f: llinatge"/>
  </r>
  <r>
    <n v="145"/>
    <x v="132"/>
    <s v="Carrer de Sant Llorenç 9"/>
    <s v="Sant Miquel"/>
    <s v="masculí"/>
    <s v="sí"/>
    <s v="sí"/>
    <s v="sí"/>
    <s v="sí"/>
    <s v="sí"/>
    <n v="0.6"/>
    <s v="Ocasional"/>
    <s v="nom"/>
    <s v="família"/>
    <s v="j: casa+article+adjectiu+nom propi"/>
    <s v="e: prenom+malnom"/>
  </r>
  <r>
    <n v="146"/>
    <x v="133"/>
    <s v="Carrer de Llobera 25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147"/>
    <x v="133"/>
    <s v="Carrer de Llobera 27 i 2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48"/>
    <x v="134"/>
    <s v="Carrer de Sant Llorenç 46"/>
    <s v="Sant Llorenç"/>
    <s v="masculí"/>
    <s v="sí"/>
    <s v="sí"/>
    <s v="sí"/>
    <s v="sí"/>
    <s v="sí"/>
    <n v="1"/>
    <s v="Habitual"/>
    <s v="cognom"/>
    <s v="casa"/>
    <s v="a: casa+article+nom propi"/>
    <s v="f: llinatge"/>
  </r>
  <r>
    <n v="149"/>
    <x v="135"/>
    <s v="Travessia de Sant Roc 3"/>
    <s v="Sant Roc"/>
    <s v="masculí"/>
    <s v="sí"/>
    <s v="sí"/>
    <s v="sí"/>
    <s v="no"/>
    <s v="no"/>
    <n v="0.2"/>
    <s v="Minoritari"/>
    <s v="cognom"/>
    <s v="casa"/>
    <s v="a: casa+article+nom propi"/>
    <s v="m: origen"/>
  </r>
  <r>
    <n v="150"/>
    <x v="136"/>
    <s v="Carrer de les Terceries 6"/>
    <s v="Sant Cristòfol"/>
    <s v="masculí"/>
    <s v="sí"/>
    <s v="sí"/>
    <s v="sí"/>
    <s v="sí"/>
    <s v="no"/>
    <n v="0.2"/>
    <s v="Minoritari"/>
    <s v="ofici"/>
    <s v="comerç"/>
    <s v="h: casa+article+nom comú+adjectiu"/>
    <s v="l: ofici+malnom"/>
  </r>
  <r>
    <n v="151"/>
    <x v="137"/>
    <s v="Carrer de Sant Miquel Petit 1"/>
    <s v="Sant Roc"/>
    <s v="masculí"/>
    <s v="sí"/>
    <s v="sí"/>
    <s v="sí"/>
    <s v="sí"/>
    <s v="sí"/>
    <n v="0.8"/>
    <s v="Habitual"/>
    <s v="renom"/>
    <s v="casa"/>
    <s v="f: casa+article+nom comú"/>
    <s v="o: malnom"/>
  </r>
  <r>
    <n v="152"/>
    <x v="138"/>
    <s v="Carrer de Santa Llúcia 22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153"/>
    <x v="139"/>
    <s v="Carrer de Sant Miquel 7"/>
    <s v="Sant Miquel"/>
    <s v="masculí"/>
    <s v="sí"/>
    <s v="sí"/>
    <s v="sí"/>
    <s v="sí"/>
    <s v="sí"/>
    <n v="1"/>
    <s v="Habitual"/>
    <s v="renom"/>
    <s v="casa"/>
    <s v="a: casa+article+nom propi"/>
    <s v="m: origen"/>
  </r>
  <r>
    <n v="154"/>
    <x v="140"/>
    <s v="Carrer de Sant Miquel 7"/>
    <s v="Sant Miquel"/>
    <s v="masculí"/>
    <s v="sí"/>
    <s v="sí"/>
    <s v="sí"/>
    <s v="no"/>
    <s v="sí"/>
    <n v="1"/>
    <s v="Habitual"/>
    <s v="renom"/>
    <s v="casa"/>
    <s v="f: casa+article+nom comú"/>
    <s v="o: malnom"/>
  </r>
  <r>
    <n v="155"/>
    <x v="141"/>
    <s v="Plaça Sant Joan 1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156"/>
    <x v="142"/>
    <s v="Carrer Llobera 18"/>
    <s v="Sant Serapi"/>
    <s v="masculí"/>
    <s v="sí"/>
    <s v="sí"/>
    <s v="sí"/>
    <s v="no"/>
    <s v="no"/>
    <n v="0.2"/>
    <s v="Minoritari"/>
    <s v="renom"/>
    <s v="casa"/>
    <s v="f: casa+article+nom comú"/>
    <s v="o: malnom"/>
  </r>
  <r>
    <n v="157"/>
    <x v="143"/>
    <s v="Carrer de Sant Llorenç 40"/>
    <s v="Sant Llorenç"/>
    <s v="masculí"/>
    <s v="sí"/>
    <s v="sí"/>
    <s v="sí"/>
    <s v="sí"/>
    <s v="sí"/>
    <n v="0.6"/>
    <s v="Ocasional"/>
    <s v="cognom"/>
    <s v="casa"/>
    <s v="a: casa+article+nom propi"/>
    <s v="f: llinatge"/>
  </r>
  <r>
    <n v="158"/>
    <x v="144"/>
    <s v="Carrer de Santa Llúcia 8"/>
    <s v="Sant Llorenç"/>
    <s v="masculí"/>
    <s v="sí"/>
    <s v="sí"/>
    <s v="sí"/>
    <s v="sí"/>
    <s v="no"/>
    <n v="0.4"/>
    <s v="Ocasional"/>
    <s v="renom"/>
    <s v="casa"/>
    <s v="a: casa+article+nom propi"/>
    <s v="m: origen"/>
  </r>
  <r>
    <n v="159"/>
    <x v="145"/>
    <s v="Carrer de la Regata 8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60"/>
    <x v="146"/>
    <s v="Carrer de Llobera 31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161"/>
    <x v="147"/>
    <s v="Carrer de Sant Roc 3 i 5"/>
    <s v="Sant Roc"/>
    <s v="masculí"/>
    <s v="sí"/>
    <s v="sí"/>
    <s v="sí"/>
    <s v="no"/>
    <s v="sí"/>
    <n v="0.8"/>
    <s v="Habitual"/>
    <s v="cognom"/>
    <s v="casa"/>
    <s v="a: casa+article+nom propi"/>
    <s v="f: llinatge"/>
  </r>
  <r>
    <n v="162"/>
    <x v="148"/>
    <s v="Travessia de Sant Josep de Calassanç 4 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163"/>
    <x v="149"/>
    <s v="Carrer Castell 29"/>
    <s v="Santa Susanna"/>
    <s v="masculí"/>
    <s v="sí"/>
    <s v="sí"/>
    <s v="sí"/>
    <s v="no"/>
    <s v="no"/>
    <n v="0.2"/>
    <s v="Minoritari"/>
    <s v="cognom"/>
    <s v="família"/>
    <s v="a: casa+article+nom propi"/>
    <s v="f: llinatge"/>
  </r>
  <r>
    <n v="164"/>
    <x v="149"/>
    <s v="Carrer Castell 43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165"/>
    <x v="149"/>
    <s v="Carrer de Mirabalda 6 i 8"/>
    <s v="Sant Domènec"/>
    <s v="masculí"/>
    <s v="sí"/>
    <s v="no"/>
    <s v="sí"/>
    <s v="no"/>
    <s v="no"/>
    <n v="0.2"/>
    <s v="Minoritari"/>
    <s v="cognom"/>
    <s v="comerç"/>
    <s v="a: casa+article+nom propi"/>
    <s v="f: llinatge"/>
  </r>
  <r>
    <n v="166"/>
    <x v="150"/>
    <s v="Carrer de Sant Miquel 18"/>
    <s v="Sant Miquel"/>
    <s v="masculí"/>
    <s v="sí"/>
    <s v="sí"/>
    <s v="sí"/>
    <s v="sí"/>
    <s v="sí"/>
    <n v="0.8"/>
    <s v="Habitual"/>
    <s v="ofici"/>
    <s v="casa"/>
    <s v="f: casa+article+nom comú"/>
    <s v="j: ofici"/>
  </r>
  <r>
    <n v="167"/>
    <x v="151"/>
    <s v="Plaça Sant Salvador 11"/>
    <s v="Sant Salvador"/>
    <s v="masculí"/>
    <s v="sí"/>
    <s v="sí"/>
    <s v="no"/>
    <s v="no"/>
    <s v="sí"/>
    <n v="0.6"/>
    <s v="Ocasional"/>
    <s v="cognom"/>
    <s v="casa"/>
    <s v="a: casa+article+nom propi"/>
    <s v="f: llinatge"/>
  </r>
  <r>
    <n v="168"/>
    <x v="152"/>
    <s v="Carrer Castell 3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69"/>
    <x v="152"/>
    <s v="Carrer Castell 4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170"/>
    <x v="152"/>
    <s v="Travessia de Llobera 6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171"/>
    <x v="153"/>
    <s v="Travessia dels Dominics 2"/>
    <s v="Sant Ignasi"/>
    <s v="masculí"/>
    <s v="sí"/>
    <s v="sí"/>
    <s v="sí"/>
    <s v="sí"/>
    <s v="sí"/>
    <n v="1"/>
    <s v="Habitual"/>
    <s v="nom"/>
    <s v="comerç"/>
    <s v="a: casa+article+nom propi"/>
    <s v="a: prenom"/>
  </r>
  <r>
    <n v="172"/>
    <x v="154"/>
    <s v="Carrer de Santa Llúcia 8"/>
    <s v="Sant Llorenç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173"/>
    <x v="155"/>
    <s v="Carrer de Sant Llorenç 46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174"/>
    <x v="156"/>
    <s v="Carrer de la Regata 6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75"/>
    <x v="157"/>
    <s v="Plaça Sant Joan 16"/>
    <s v="Sant Joan"/>
    <s v="masculí"/>
    <s v="sí"/>
    <s v="no"/>
    <s v="sí"/>
    <s v="no"/>
    <s v="no"/>
    <n v="0.2"/>
    <s v="Minoritari"/>
    <s v="renom"/>
    <s v="casa"/>
    <s v="f: casa+article+nom comú"/>
    <s v="o: malnom"/>
  </r>
  <r>
    <n v="176"/>
    <x v="158"/>
    <s v="Carrer de Sant Roc 6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177"/>
    <x v="159"/>
    <s v="Carrer de Sant Cristòfol 4"/>
    <s v="Sant Cristòfol"/>
    <s v="masculí"/>
    <s v="sí"/>
    <s v="sí"/>
    <s v="sí"/>
    <s v="sí"/>
    <s v="sí"/>
    <n v="0.8"/>
    <s v="Habitual"/>
    <s v="ofici"/>
    <s v="casa"/>
    <s v="h: casa+article+nom comú+adjectiu"/>
    <s v="l: ofici+malnom"/>
  </r>
  <r>
    <n v="178"/>
    <x v="160"/>
    <s v="Carrer de Sant Roc 14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179"/>
    <x v="160"/>
    <s v="Plaça de Sant Roc 3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180"/>
    <x v="161"/>
    <s v="Carrer dels Dominics 4"/>
    <s v="Sant Miquel"/>
    <s v="masculí"/>
    <s v="sí"/>
    <s v="sí"/>
    <s v="sí"/>
    <s v="no"/>
    <s v="no"/>
    <n v="0.4"/>
    <s v="Ocasional"/>
    <s v="ofici"/>
    <s v="comerç"/>
    <s v="f: casa+article+nom comú"/>
    <s v="j: ofici"/>
  </r>
  <r>
    <n v="181"/>
    <x v="162"/>
    <s v="Carrer de Sant Llorenç 14"/>
    <s v="Sant Miquel"/>
    <s v="masculí"/>
    <s v="sí"/>
    <s v="sí"/>
    <s v="sí"/>
    <s v="sí"/>
    <s v="sí"/>
    <n v="0.6"/>
    <s v="Ocasional"/>
    <s v="ofici"/>
    <s v="casa"/>
    <s v="f: casa+article+nom comú"/>
    <s v="j: ofici"/>
  </r>
  <r>
    <n v="182"/>
    <x v="163"/>
    <s v="Carrer de Sant Llorenç 8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183"/>
    <x v="164"/>
    <s v="Carrer de Sant Llorenç 39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184"/>
    <x v="165"/>
    <s v="Plaça Major 4"/>
    <s v="Sant Serapi"/>
    <s v="masculí"/>
    <s v="sí"/>
    <s v="sí"/>
    <s v="sí"/>
    <s v="no"/>
    <s v="sí"/>
    <n v="0.8"/>
    <s v="Habitual"/>
    <s v="origen"/>
    <s v="casa"/>
    <s v="a: casa+article+nom propi"/>
    <s v="m: origen"/>
  </r>
  <r>
    <n v="185"/>
    <x v="166"/>
    <s v="Carrer de Llobera 32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186"/>
    <x v="166"/>
    <s v="Carrer del Bou 1, 3 i 5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187"/>
    <x v="167"/>
    <s v="Carrer del Bou 1, 3 i 5"/>
    <s v="Sant Miquel"/>
    <s v="masculí"/>
    <s v="sí"/>
    <s v="no"/>
    <s v="sí"/>
    <s v="no"/>
    <s v="no"/>
    <n v="0.2"/>
    <s v="Minoritari"/>
    <s v="cognom"/>
    <s v="comerç"/>
    <s v="e: casa+article+nom propi+sintagma nominal"/>
    <s v="h: llinatge+origen"/>
  </r>
  <r>
    <n v="188"/>
    <x v="168"/>
    <s v="Carrer de Llobera 23"/>
    <s v="Santa Anna"/>
    <s v="masculí"/>
    <s v="sí"/>
    <s v="sí"/>
    <s v="sí"/>
    <s v="sí"/>
    <s v="sí"/>
    <n v="0.6"/>
    <s v="Ocasional"/>
    <s v="origen"/>
    <s v="casa"/>
    <s v="i: casa+article+nom comú+sintagma nominal"/>
    <s v="m: origen"/>
  </r>
  <r>
    <n v="189"/>
    <x v="169"/>
    <s v="Plaça de Sant Roc 5"/>
    <s v="Sant Roc"/>
    <s v="masculí"/>
    <s v="sí"/>
    <s v="sí"/>
    <s v="sí"/>
    <s v="sí"/>
    <s v="sí"/>
    <n v="0.6"/>
    <s v="Ocasional"/>
    <s v="origen"/>
    <s v="casa"/>
    <s v="a: casa+article+nom propi"/>
    <s v="m: origen"/>
  </r>
  <r>
    <n v="190"/>
    <x v="170"/>
    <s v="Carrer de Sant Llorenç 31"/>
    <s v="Sant Ignasi"/>
    <s v="masculí"/>
    <s v="sí"/>
    <s v="sí"/>
    <s v="sí"/>
    <s v="sí"/>
    <s v="sí"/>
    <n v="0.8"/>
    <s v="Habitual"/>
    <s v="origen"/>
    <s v="casa"/>
    <s v="d: casa+article+nom propi+adjectiu"/>
    <s v="n: origen+malnom"/>
  </r>
  <r>
    <n v="191"/>
    <x v="171"/>
    <s v="Carrer dels Dominics 15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192"/>
    <x v="172"/>
    <s v="Carrer Llobera 12"/>
    <s v="Sant Serapi"/>
    <s v="masculí"/>
    <s v="sí"/>
    <s v="sí"/>
    <s v="no"/>
    <s v="sí"/>
    <s v="sí"/>
    <n v="0.6"/>
    <s v="Ocasional"/>
    <s v="ofici"/>
    <s v="casa"/>
    <s v="f: casa+article+nom comú"/>
    <s v="j: ofici"/>
  </r>
  <r>
    <n v="193"/>
    <x v="172"/>
    <s v="Travessia dels Dominics 0"/>
    <s v="Sant Ignasi"/>
    <s v="masculí"/>
    <s v="sí"/>
    <s v="no"/>
    <s v="sí"/>
    <s v="sí"/>
    <s v="no"/>
    <n v="0.2"/>
    <s v="Minoritari"/>
    <s v="ofici"/>
    <s v="casa"/>
    <s v="f: casa+article+nom comú"/>
    <s v="j: ofici"/>
  </r>
  <r>
    <n v="194"/>
    <x v="173"/>
    <s v="Carrer Llobera 5"/>
    <s v="Sant Serapi"/>
    <s v="masculí"/>
    <s v="sí"/>
    <s v="sí"/>
    <s v="sí"/>
    <s v="no"/>
    <s v="sí"/>
    <n v="1"/>
    <s v="Habitual"/>
    <s v="origen"/>
    <s v="casa"/>
    <s v="a: casa+article+nom propi"/>
    <s v="m: origen"/>
  </r>
  <r>
    <n v="195"/>
    <x v="174"/>
    <s v="Carrer de Sant Llorenç 22"/>
    <s v="Sant Ignasi"/>
    <s v="masculí"/>
    <s v="sí"/>
    <s v="sí"/>
    <s v="sí"/>
    <s v="no"/>
    <s v="no"/>
    <n v="0.2"/>
    <s v="Minoritari"/>
    <s v="ofici"/>
    <s v="comerç"/>
    <s v="f: casa+article+nom comú"/>
    <s v="j: ofici"/>
  </r>
  <r>
    <n v="196"/>
    <x v="175"/>
    <s v="Carrer de la Mare de Déu 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197"/>
    <x v="176"/>
    <s v="Carrer de Sant Miquel Petit 5"/>
    <s v="Sant Roc"/>
    <s v="masculí"/>
    <s v="sí"/>
    <s v="sí"/>
    <s v="sí"/>
    <s v="sí"/>
    <s v="sí"/>
    <n v="0.6"/>
    <s v="Ocasional"/>
    <s v="renom"/>
    <s v="casa"/>
    <s v="d: casa+article+nom propi+adjectiu"/>
    <s v="n: origen+malnom"/>
  </r>
  <r>
    <n v="198"/>
    <x v="177"/>
    <s v="Carrer de les Terceries 3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199"/>
    <x v="178"/>
    <s v="Carrer Castell 38 i 40"/>
    <s v="Santa Susanna"/>
    <s v="masculí"/>
    <s v="sí"/>
    <s v="sí"/>
    <s v="sí"/>
    <s v="sí"/>
    <s v="sí"/>
    <n v="0.8"/>
    <s v="Habitual"/>
    <s v="renom"/>
    <s v="casa"/>
    <s v="f: casa+article+nom comú"/>
    <s v="x: opac"/>
  </r>
  <r>
    <n v="200"/>
    <x v="178"/>
    <s v="Carrer de Sant Llorenç 31"/>
    <s v="Sant Ignasi"/>
    <s v="masculí"/>
    <s v="sí"/>
    <s v="sí"/>
    <s v="sí"/>
    <s v="no"/>
    <s v="sí"/>
    <n v="0.8"/>
    <s v="Habitual"/>
    <s v="renom"/>
    <s v="casa"/>
    <s v="f: casa+article+nom comú"/>
    <s v="x: opac"/>
  </r>
  <r>
    <n v="201"/>
    <x v="179"/>
    <s v="Carrer de Sant Pau 14"/>
    <s v="Sant Pau"/>
    <s v="masculí"/>
    <s v="sí"/>
    <s v="sí"/>
    <s v="no"/>
    <s v="sí"/>
    <s v="no"/>
    <n v="0.2"/>
    <s v="Minoritari"/>
    <s v="cognom"/>
    <s v="casa"/>
    <s v="a: casa+article+nom propi"/>
    <s v="f: llinatge"/>
  </r>
  <r>
    <n v="202"/>
    <x v="180"/>
    <s v="Carrer de Llobera 36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03"/>
    <x v="181"/>
    <s v="Carrer Llobera 11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04"/>
    <x v="181"/>
    <s v="Plaça Sant Joan 13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05"/>
    <x v="182"/>
    <s v="Travessia de Sant Josep de Calassanç 6"/>
    <s v="Sant Domènec"/>
    <s v="masculí"/>
    <s v="sí"/>
    <s v="sí"/>
    <s v="sí"/>
    <s v="sí"/>
    <s v="sí"/>
    <n v="0.6"/>
    <s v="Ocasional"/>
    <s v="cognom"/>
    <s v="casa"/>
    <s v="e: casa+article+nom propi+sintagma nominal"/>
    <s v="h: llinatge+origen"/>
  </r>
  <r>
    <n v="206"/>
    <x v="183"/>
    <s v="Carrer Castell 6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207"/>
    <x v="184"/>
    <s v="Carrer Castell 6"/>
    <s v="Sant Domènec"/>
    <s v="masculí"/>
    <s v="sí"/>
    <s v="sí"/>
    <s v="sí"/>
    <s v="no"/>
    <s v="sí"/>
    <n v="0.6"/>
    <s v="Ocasional"/>
    <s v="ofici"/>
    <s v="casa"/>
    <s v="f: casa+article+nom comú"/>
    <s v="j: ofici"/>
  </r>
  <r>
    <n v="208"/>
    <x v="185"/>
    <s v="Carrer Castell 7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09"/>
    <x v="185"/>
    <s v="Carrer Castell 9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10"/>
    <x v="186"/>
    <s v="Carrer de Llobera 48b"/>
    <s v="Santa Anna"/>
    <s v="masculí"/>
    <s v="sí"/>
    <s v="sí"/>
    <s v="no"/>
    <s v="no"/>
    <s v="no"/>
    <n v="0.2"/>
    <s v="Minoritari"/>
    <s v="cognom"/>
    <s v="família"/>
    <s v="c: casa+article+nom propi+nom comú"/>
    <s v="g: llinatge+ofici"/>
  </r>
  <r>
    <n v="211"/>
    <x v="187"/>
    <s v="Carrer de Sant Miquel 9"/>
    <s v="Sant Miquel"/>
    <s v="masculí"/>
    <s v="sí"/>
    <s v="sí"/>
    <s v="sí"/>
    <s v="no"/>
    <s v="sí"/>
    <n v="1"/>
    <s v="Habitual"/>
    <s v="cognom"/>
    <s v="casa"/>
    <s v="a: casa+article+nom propi"/>
    <s v="f: llinatge"/>
  </r>
  <r>
    <n v="212"/>
    <x v="188"/>
    <s v="Carrer de Sant Cristòfol 5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213"/>
    <x v="189"/>
    <s v="Carrer de Sant Pau 25"/>
    <s v="Sant Pau"/>
    <s v="masculí"/>
    <s v="sí"/>
    <s v="sí"/>
    <s v="sí"/>
    <s v="sí"/>
    <s v="sí"/>
    <n v="0.8"/>
    <s v="Habitual"/>
    <s v="cognom"/>
    <s v="casa"/>
    <s v="a: casa+article+nom propi"/>
    <s v="f: llinatge"/>
  </r>
  <r>
    <n v="214"/>
    <x v="190"/>
    <s v="Carrer de Sant Miquel 5"/>
    <s v="Sant Miquel"/>
    <s v="masculí"/>
    <s v="sí"/>
    <s v="sí"/>
    <s v="sí"/>
    <s v="no"/>
    <s v="sí"/>
    <n v="0.6"/>
    <s v="Ocasional"/>
    <s v="cognom"/>
    <s v="comerç"/>
    <s v="a: casa+article+nom propi"/>
    <s v="f: llinatge"/>
  </r>
  <r>
    <n v="215"/>
    <x v="191"/>
    <s v="Carrer Castell 1, 3 i 5"/>
    <s v="Sant Domènec"/>
    <s v="masculí"/>
    <s v="sí"/>
    <s v="sí"/>
    <s v="sí"/>
    <s v="sí"/>
    <s v="sí"/>
    <n v="1"/>
    <s v="Habitual"/>
    <s v="origen"/>
    <s v="casa"/>
    <s v="a: casa+article+nom propi"/>
    <s v="m: origen"/>
  </r>
  <r>
    <n v="216"/>
    <x v="192"/>
    <s v="Carrer de Sant Miquel 8"/>
    <s v="Sant Miquel"/>
    <s v="masculí"/>
    <s v="sí"/>
    <s v="sí"/>
    <s v="sí"/>
    <s v="no"/>
    <s v="sí"/>
    <n v="0.6"/>
    <s v="Ocasional"/>
    <s v="religios"/>
    <s v="família"/>
    <s v="g: casa+article+nom comú+nom propi"/>
    <s v="g: llinatge+ofici"/>
  </r>
  <r>
    <n v="217"/>
    <x v="193"/>
    <s v="Carrer Castell 18"/>
    <s v="Sant Domènec"/>
    <s v="masculí"/>
    <s v="sí"/>
    <s v="sí"/>
    <s v="sí"/>
    <s v="no"/>
    <s v="no"/>
    <n v="0.4"/>
    <s v="Ocasional"/>
    <s v="ofici"/>
    <s v="comerç"/>
    <s v="f: casa+article+nom comú"/>
    <s v="j: ofici"/>
  </r>
  <r>
    <n v="218"/>
    <x v="194"/>
    <s v="Plaça Major 11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219"/>
    <x v="195"/>
    <s v="Plaça de Sant Pere 4"/>
    <s v="Santa Anna"/>
    <s v="masculí"/>
    <s v="sí"/>
    <s v="sí"/>
    <s v="sí"/>
    <s v="sí"/>
    <s v="sí"/>
    <n v="0.6"/>
    <s v="Ocasional"/>
    <s v="nom"/>
    <s v="casa"/>
    <s v="a: casa+article+nom propi"/>
    <s v="m: origen"/>
  </r>
  <r>
    <n v="220"/>
    <x v="196"/>
    <s v="Plaça Sant Joan 12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221"/>
    <x v="197"/>
    <s v="Carrer del Bou 9"/>
    <s v="Sant Miquel"/>
    <s v="masculí"/>
    <s v="sí"/>
    <s v="no"/>
    <s v="sí"/>
    <s v="no"/>
    <s v="sí"/>
    <n v="0.6"/>
    <s v="Ocasional"/>
    <s v="renom"/>
    <s v="casa"/>
    <s v="f: casa+article+nom comú"/>
    <s v="o: malnom"/>
  </r>
  <r>
    <n v="222"/>
    <x v="198"/>
    <s v="Plaça Sant Salvador 17 i 18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23"/>
    <x v="199"/>
    <s v="Carrer de Llobera 43"/>
    <s v="Santa Anna"/>
    <s v="masculí"/>
    <s v="sí"/>
    <s v="sí"/>
    <s v="sí"/>
    <s v="no"/>
    <s v="no"/>
    <n v="0.4"/>
    <s v="Ocasional"/>
    <s v="nom"/>
    <s v="família"/>
    <s v="a: casa+article+nom propi"/>
    <s v="a: prenom"/>
  </r>
  <r>
    <n v="224"/>
    <x v="200"/>
    <s v="Carrer de Llobera 39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225"/>
    <x v="201"/>
    <s v="Carrer Castell 41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226"/>
    <x v="202"/>
    <s v="Carrer de les Llices 11"/>
    <s v="Sant Pau"/>
    <s v="masculí"/>
    <s v="sí"/>
    <s v="sí"/>
    <s v="sí"/>
    <s v="sí"/>
    <s v="sí"/>
    <n v="1"/>
    <s v="Habitual"/>
    <s v="ofici"/>
    <s v="casa"/>
    <s v="f: casa+article+nom comú"/>
    <s v="j: ofici"/>
  </r>
  <r>
    <n v="227"/>
    <x v="203"/>
    <s v="Plaça de Sant Pere 3"/>
    <s v="Santa Anna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28"/>
    <x v="204"/>
    <s v="Carrer de Llobera 27 i 29"/>
    <s v="Santa Anna"/>
    <s v="masculí"/>
    <s v="sí"/>
    <s v="sí"/>
    <s v="sí"/>
    <s v="no"/>
    <s v="no"/>
    <n v="0.2"/>
    <s v="Minoritari"/>
    <s v="ofici"/>
    <s v="casa"/>
    <s v="f: casa+article+nom comú"/>
    <s v="j: ofici"/>
  </r>
  <r>
    <n v="229"/>
    <x v="205"/>
    <s v="Carrer de Llobera 48b i 50"/>
    <s v="Santa Anna"/>
    <s v="masculí"/>
    <s v="sí"/>
    <s v="sí"/>
    <s v="sí"/>
    <s v="sí"/>
    <s v="no"/>
    <n v="0.4"/>
    <s v="Ocasional"/>
    <s v="ofici"/>
    <s v="casa"/>
    <s v="i: casa+article+nom comú+sintagma nominal"/>
    <s v="k: ofici+origen"/>
  </r>
  <r>
    <n v="230"/>
    <x v="206"/>
    <s v="Carrer de Sant Llorenç 5"/>
    <s v="Sant Miquel"/>
    <s v="masculí"/>
    <s v="sí"/>
    <s v="sí"/>
    <s v="sí"/>
    <s v="sí"/>
    <s v="sí"/>
    <n v="0.8"/>
    <s v="Habitual"/>
    <s v="ofici"/>
    <s v="casa"/>
    <s v="i: casa+article+nom comú+sintagma nominal"/>
    <s v="k: ofici+origen"/>
  </r>
  <r>
    <n v="231"/>
    <x v="207"/>
    <s v="Carrer de Sant Roc 6"/>
    <s v="Sant Roc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232"/>
    <x v="208"/>
    <s v="Carrer de Sant Cristòfol 9"/>
    <s v="Sant Cristòfo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33"/>
    <x v="208"/>
    <s v="Carrer de Sant Llorenç 12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34"/>
    <x v="209"/>
    <s v="Carrer de Sant Llorenç 32 i 34"/>
    <s v="Sant Llorenç"/>
    <s v="masculí"/>
    <s v="sí"/>
    <s v="sí"/>
    <s v="sí"/>
    <s v="no"/>
    <s v="no"/>
    <n v="0.2"/>
    <s v="Minoritari"/>
    <s v="ofici"/>
    <s v="casa"/>
    <s v="f: casa+article+nom comú"/>
    <s v="j: ofici"/>
  </r>
  <r>
    <n v="235"/>
    <x v="210"/>
    <s v="Carrer Castell 13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36"/>
    <x v="211"/>
    <s v="Plaça de Sant Pere 13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237"/>
    <x v="212"/>
    <s v="Carrer de Llobera 37"/>
    <s v="Santa Anna"/>
    <s v="masculí"/>
    <s v="sí"/>
    <s v="sí"/>
    <s v="sí"/>
    <s v="no"/>
    <s v="sí"/>
    <n v="0.8"/>
    <s v="Habitual"/>
    <s v="renom"/>
    <s v="família"/>
    <s v="a: casa+article+nom propi"/>
    <s v="o: malnom"/>
  </r>
  <r>
    <n v="238"/>
    <x v="213"/>
    <s v="Carrer de Sant Roc 4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39"/>
    <x v="214"/>
    <s v="Carrer de Llobera 35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240"/>
    <x v="215"/>
    <s v="Carrer de Sant Roc 6"/>
    <s v="Sant Roc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241"/>
    <x v="216"/>
    <s v="Carrer de Sant Llorenç 10"/>
    <s v="Sant Miquel"/>
    <s v="masculí"/>
    <s v="sí"/>
    <s v="sí"/>
    <s v="sí"/>
    <s v="no"/>
    <s v="no"/>
    <n v="0.6"/>
    <s v="Ocasional"/>
    <s v="nom"/>
    <s v="casa"/>
    <s v="a: casa+article+nom propi"/>
    <s v="a: prenom"/>
  </r>
  <r>
    <n v="242"/>
    <x v="217"/>
    <s v="Carrer de Llobera 41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43"/>
    <x v="218"/>
    <s v="Carrer Castell 29"/>
    <s v="Santa Susanna"/>
    <s v="masculí"/>
    <s v="sí"/>
    <s v="sí"/>
    <s v="sí"/>
    <s v="no"/>
    <s v="sí"/>
    <n v="0.8"/>
    <s v="Habitual"/>
    <s v="cognom"/>
    <s v="comerç"/>
    <s v="a: casa+article+nom propi"/>
    <s v="f: llinatge"/>
  </r>
  <r>
    <n v="244"/>
    <x v="218"/>
    <s v="Plaça Major 6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245"/>
    <x v="219"/>
    <s v="Plaça de Sant Pere 8 i 9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246"/>
    <x v="220"/>
    <s v="Plaça de Sant Pere 8 i 9"/>
    <s v="Santa Anna"/>
    <s v="masculí"/>
    <s v="sí"/>
    <s v="sí"/>
    <s v="sí"/>
    <s v="sí"/>
    <s v="sí"/>
    <n v="0.4"/>
    <s v="Ocasional"/>
    <s v="origen"/>
    <s v="casa"/>
    <s v="e: casa+article+nom propi+sintagma nominal"/>
    <s v="h: llinatge+origen"/>
  </r>
  <r>
    <n v="247"/>
    <x v="221"/>
    <s v="Carrer de la Regata 3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248"/>
    <x v="222"/>
    <s v="Carrer de Llobera 31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49"/>
    <x v="223"/>
    <s v="Carrer de Sant Llorenç 46b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250"/>
    <x v="224"/>
    <s v="Carrer de Llobera 52"/>
    <s v="Santa Anna"/>
    <s v="masculí"/>
    <s v="sí"/>
    <s v="sí"/>
    <s v="sí"/>
    <s v="no"/>
    <s v="no"/>
    <n v="0.4"/>
    <s v="Ocasional"/>
    <s v="ofici"/>
    <s v="casa"/>
    <s v="g: casa+article+nom comú+nom propi"/>
    <s v="c: prenom+ofici"/>
  </r>
  <r>
    <n v="251"/>
    <x v="225"/>
    <s v="Carrer de Llobera 23"/>
    <s v="Santa Anna"/>
    <s v="masculí"/>
    <s v="sí"/>
    <s v="sí"/>
    <s v="sí"/>
    <s v="no"/>
    <s v="no"/>
    <n v="0.2"/>
    <s v="Minoritari"/>
    <s v="cognom"/>
    <s v="comerç"/>
    <s v="a: casa+article+nom propi"/>
    <s v="f: llinatge"/>
  </r>
  <r>
    <n v="252"/>
    <x v="226"/>
    <s v="Carrer de Sant Llorenç 22"/>
    <s v="Sant Ignasi"/>
    <s v="masculí"/>
    <s v="sí"/>
    <s v="sí"/>
    <s v="sí"/>
    <s v="no"/>
    <s v="sí"/>
    <n v="0.6"/>
    <s v="Ocasional"/>
    <s v="ofici"/>
    <s v="casa"/>
    <s v="g: casa+article+nom comú+nom propi"/>
    <s v="c: prenom+ofici"/>
  </r>
  <r>
    <n v="253"/>
    <x v="227"/>
    <s v="Carrer de la Regata 16"/>
    <s v="Sant Salvador"/>
    <s v="masculí"/>
    <s v="sí"/>
    <s v="sí"/>
    <s v="sí"/>
    <s v="sí"/>
    <s v="sí"/>
    <n v="1"/>
    <s v="Habitual"/>
    <s v="ofici"/>
    <s v="casa"/>
    <s v="i: casa+article+nom comú+sintagma nominal"/>
    <s v="k: ofici+origen"/>
  </r>
  <r>
    <n v="254"/>
    <x v="227"/>
    <s v="Carrer de Sant Roc 12"/>
    <s v="Sant Roc"/>
    <s v="masculí"/>
    <s v="sí"/>
    <s v="sí"/>
    <s v="sí"/>
    <s v="no"/>
    <s v="no"/>
    <n v="0.4"/>
    <s v="Ocasional"/>
    <s v="ofici"/>
    <s v="família"/>
    <s v="i: casa+article+nom comú+sintagma nominal"/>
    <s v="k: ofici+origen"/>
  </r>
  <r>
    <n v="255"/>
    <x v="227"/>
    <s v="Plaça Major 9 i 10"/>
    <s v="Sant Serapi"/>
    <s v="masculí"/>
    <s v="sí"/>
    <s v="sí"/>
    <s v="sí"/>
    <s v="no"/>
    <s v="sí"/>
    <n v="0.6"/>
    <s v="Ocasional"/>
    <s v="renom"/>
    <s v="propietari"/>
    <s v="i: casa+article+nom comú+sintagma nominal"/>
    <s v="k: ofici+origen"/>
  </r>
  <r>
    <n v="256"/>
    <x v="228"/>
    <s v="Carrer de Sant Llorenç 22"/>
    <s v="Sant Ignasi"/>
    <s v="masculí"/>
    <s v="sí"/>
    <s v="sí"/>
    <s v="sí"/>
    <s v="sí"/>
    <s v="sí"/>
    <n v="0.6"/>
    <s v="Ocasional"/>
    <s v="ofici"/>
    <s v="casa"/>
    <s v="g: casa+article+nom comú+nom propi"/>
    <s v="k: ofici+origen"/>
  </r>
  <r>
    <n v="257"/>
    <x v="229"/>
    <s v="Carrer Castell 23"/>
    <s v="Santa Susanna"/>
    <s v="masculí"/>
    <s v="sí"/>
    <s v="sí"/>
    <s v="sí"/>
    <s v="no"/>
    <s v="sí"/>
    <n v="0.6"/>
    <s v="Ocasional"/>
    <s v="ofici"/>
    <s v="comerç"/>
    <s v="g: casa+article+nom comú+nom propi"/>
    <s v="g: llinatge+ofici"/>
  </r>
  <r>
    <n v="258"/>
    <x v="230"/>
    <s v="Carrer Llobera 3"/>
    <s v="Sant Serapi"/>
    <s v="masculí"/>
    <s v="sí"/>
    <s v="sí"/>
    <s v="sí"/>
    <s v="sí"/>
    <s v="sí"/>
    <n v="1"/>
    <s v="Habitual"/>
    <s v="renom"/>
    <s v="casa"/>
    <s v="a: casa+article+nom propi"/>
    <s v="m: origen"/>
  </r>
  <r>
    <n v="259"/>
    <x v="230"/>
    <s v="Plaça Sant Salvador 10"/>
    <s v="Sant Salvador"/>
    <s v="masculí"/>
    <s v="sí"/>
    <s v="sí"/>
    <s v="sí"/>
    <s v="no"/>
    <s v="sí"/>
    <n v="0.6"/>
    <s v="Ocasional"/>
    <s v="renom"/>
    <s v="casa"/>
    <s v="a: casa+article+nom propi"/>
    <s v="m: origen"/>
  </r>
  <r>
    <n v="260"/>
    <x v="230"/>
    <s v="Plaça Sant Salvador 19"/>
    <s v="Sant Salvador"/>
    <s v="masculí"/>
    <s v="sí"/>
    <s v="sí"/>
    <s v="sí"/>
    <s v="sí"/>
    <s v="sí"/>
    <n v="0.6"/>
    <s v="Ocasional"/>
    <s v="renom"/>
    <s v="propietari"/>
    <s v="a: casa+article+nom propi"/>
    <s v="m: origen"/>
  </r>
  <r>
    <n v="261"/>
    <x v="231"/>
    <s v="Carrer de Llobera 44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62"/>
    <x v="231"/>
    <s v="Travessia de Llobera 3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63"/>
    <x v="232"/>
    <s v="Carrer de Santa Llúcia 21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264"/>
    <x v="233"/>
    <s v="Carrer Llobera 18"/>
    <s v="Sant Serapi"/>
    <s v="masculí"/>
    <s v="sí"/>
    <s v="sí"/>
    <s v="sí"/>
    <s v="no"/>
    <s v="sí"/>
    <n v="0.8"/>
    <s v="Habitual"/>
    <s v="ofici"/>
    <s v="casa"/>
    <s v="f: casa+article+nom comú"/>
    <s v="j: ofici"/>
  </r>
  <r>
    <n v="265"/>
    <x v="234"/>
    <s v="Carrer Llobera 18"/>
    <s v="Sant Serapi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266"/>
    <x v="235"/>
    <s v="Carrer de Llobera 55 i 57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267"/>
    <x v="236"/>
    <s v="Carrer de Sant Pau 5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268"/>
    <x v="236"/>
    <s v="Carrer de Santa Llúcia 16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269"/>
    <x v="237"/>
    <s v="Carrer de Llobera 47"/>
    <s v="Santa Anna"/>
    <s v="masculí"/>
    <s v="sí"/>
    <s v="sí"/>
    <s v="sí"/>
    <s v="sí"/>
    <s v="no"/>
    <n v="0.6"/>
    <s v="Ocasional"/>
    <s v="cognom"/>
    <s v="casa"/>
    <s v="a: casa+article+nom propi"/>
    <s v="f: llinatge"/>
  </r>
  <r>
    <n v="270"/>
    <x v="238"/>
    <s v="Carrer de Sant Miquel Petit 10"/>
    <s v="Sant Roc"/>
    <s v="masculí"/>
    <s v="sí"/>
    <s v="sí"/>
    <s v="sí"/>
    <s v="sí"/>
    <s v="sí"/>
    <n v="0.6"/>
    <s v="Ocasional"/>
    <s v="renom"/>
    <s v="casa"/>
    <s v="i: casa+article+nom comú+sintagma nominal"/>
    <s v="n: origen+malnom"/>
  </r>
  <r>
    <n v="271"/>
    <x v="239"/>
    <s v="Carrer dels Dominics 6"/>
    <s v="Sant Miquel"/>
    <s v="masculí"/>
    <s v="sí"/>
    <s v="sí"/>
    <s v="sí"/>
    <s v="sí"/>
    <s v="sí"/>
    <n v="0.8"/>
    <s v="Habitual"/>
    <s v="nom"/>
    <s v="casa"/>
    <s v="a: casa+article+nom propi"/>
    <s v="a: prenom"/>
  </r>
  <r>
    <n v="272"/>
    <x v="240"/>
    <s v="Carrer de Llobera 35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273"/>
    <x v="241"/>
    <s v="Carrer de la Regata 5"/>
    <s v="Sant Joan"/>
    <s v="masculí"/>
    <s v="sí"/>
    <s v="sí"/>
    <s v="sí"/>
    <s v="no"/>
    <s v="no"/>
    <n v="0.4"/>
    <s v="Ocasional"/>
    <s v="cognom"/>
    <s v="casa"/>
    <s v="a: casa+article+nom propi"/>
    <s v="f: llinatge"/>
  </r>
  <r>
    <n v="274"/>
    <x v="241"/>
    <s v="Carrer dels Dominics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275"/>
    <x v="242"/>
    <s v="Carrer Castell 15"/>
    <s v="Sant Domènec"/>
    <s v="masculí"/>
    <s v="sí"/>
    <s v="sí"/>
    <s v="sí"/>
    <s v="no"/>
    <s v="no"/>
    <n v="0.4"/>
    <s v="Ocasional"/>
    <s v="cognom"/>
    <s v="casa"/>
    <s v="a: casa+article+nom propi"/>
    <s v="f: llinatge"/>
  </r>
  <r>
    <n v="276"/>
    <x v="243"/>
    <s v="Carrer de Sant Llorenç 46b"/>
    <s v="Sant Llorenç"/>
    <s v="masculí"/>
    <s v="sí"/>
    <s v="no"/>
    <s v="sí"/>
    <s v="no"/>
    <s v="no"/>
    <n v="0.4"/>
    <s v="Ocasional"/>
    <s v="renom"/>
    <s v="família"/>
    <s v="h: casa+article+nom comú+adjectiu"/>
    <s v="o: malnom"/>
  </r>
  <r>
    <n v="277"/>
    <x v="244"/>
    <s v="Carrer Castell 10 i 12"/>
    <s v="Sant Domènec"/>
    <s v="masculí"/>
    <s v="sí"/>
    <s v="sí"/>
    <s v="sí"/>
    <s v="no"/>
    <s v="sí"/>
    <n v="0.8"/>
    <s v="Habitual"/>
    <s v="cognom"/>
    <s v="casa"/>
    <s v="a: casa+article+nom propi"/>
    <s v="f: llinatge"/>
  </r>
  <r>
    <n v="278"/>
    <x v="244"/>
    <s v="Plaça Major 9 i 10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279"/>
    <x v="245"/>
    <s v="Carrer Llobera 11"/>
    <s v="Sant Serapi"/>
    <s v="masculí"/>
    <s v="sí"/>
    <s v="sí"/>
    <s v="sí"/>
    <s v="sí"/>
    <s v="sí"/>
    <n v="0.6"/>
    <s v="Ocasional"/>
    <s v="cognom"/>
    <s v="casa"/>
    <s v="a: casa+article+nom propi"/>
    <s v="f: llinatge"/>
  </r>
  <r>
    <n v="280"/>
    <x v="246"/>
    <s v="Carrer Llobera 9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281"/>
    <x v="247"/>
    <s v="Carrer de Terceries 5"/>
    <s v="Sant Cristòfol"/>
    <s v="masculí"/>
    <s v="sí"/>
    <s v="sí"/>
    <s v="sí"/>
    <s v="sí"/>
    <s v="sí"/>
    <n v="0.8"/>
    <s v="Habitual"/>
    <s v="cognom"/>
    <s v="casa"/>
    <s v="a: casa+article+nom propi"/>
    <s v="f: llinatge"/>
  </r>
  <r>
    <n v="282"/>
    <x v="248"/>
    <s v="Plaça Sant Joan 13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283"/>
    <x v="249"/>
    <s v="Carrer de Sant Roc 2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284"/>
    <x v="250"/>
    <s v="Carrer de la Mare de Déu 6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285"/>
    <x v="251"/>
    <s v="Carrer de Sant Josep de Calassanç 3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286"/>
    <x v="252"/>
    <s v="Plaça Sant Salvador 10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87"/>
    <x v="253"/>
    <s v="Carrer de la Regata 7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88"/>
    <x v="254"/>
    <s v="Carrer de Sant Roc 2"/>
    <s v="Sant Roc"/>
    <s v="masculí"/>
    <s v="sí"/>
    <s v="sí"/>
    <s v="sí"/>
    <s v="no"/>
    <s v="no"/>
    <n v="0.2"/>
    <s v="Minoritari"/>
    <s v="renom"/>
    <s v="casa"/>
    <s v="a: casa+article+nom propi"/>
    <s v="x: opac"/>
  </r>
  <r>
    <n v="289"/>
    <x v="255"/>
    <s v="Carrer Castell 25"/>
    <s v="Santa Susanna"/>
    <s v="masculí"/>
    <s v="sí"/>
    <s v="sí"/>
    <s v="sí"/>
    <s v="no"/>
    <s v="no"/>
    <n v="0.4"/>
    <s v="Ocasional"/>
    <s v="cognom"/>
    <s v="casa"/>
    <s v="a: casa+article+nom propi"/>
    <s v="f: llinatge"/>
  </r>
  <r>
    <n v="290"/>
    <x v="256"/>
    <s v="Carrer Llobera 3"/>
    <s v="Sant Serapi"/>
    <s v="masculí"/>
    <s v="sí"/>
    <s v="sí"/>
    <s v="sí"/>
    <s v="no"/>
    <s v="sí"/>
    <n v="0.6"/>
    <s v="Ocasional"/>
    <s v="ofici"/>
    <s v="família"/>
    <s v="i: casa+article+nom comú+sintagma nominal"/>
    <s v="k: ofici+origen"/>
  </r>
  <r>
    <n v="291"/>
    <x v="257"/>
    <s v="Carrer de Sant Llorenç 32 i 34"/>
    <s v="Sant Llorenç"/>
    <s v="masculí"/>
    <s v="sí"/>
    <s v="sí"/>
    <s v="sí"/>
    <s v="no"/>
    <s v="no"/>
    <n v="0.2"/>
    <s v="Minoritari"/>
    <s v="nom"/>
    <s v="família"/>
    <s v="d: casa+article+nom propi+adjectiu"/>
    <s v="e: prenom+malnom"/>
  </r>
  <r>
    <n v="292"/>
    <x v="258"/>
    <s v="Carrer de la Mare de Déu 4"/>
    <s v="Sant Domènec"/>
    <s v="masculí"/>
    <s v="sí"/>
    <s v="sí"/>
    <s v="sí"/>
    <s v="sí"/>
    <s v="sí"/>
    <n v="1"/>
    <s v="Habitual"/>
    <s v="nom"/>
    <s v="casa"/>
    <s v="e: casa+article+nom propi+sintagma nominal"/>
    <s v="c: prenom+ofici"/>
  </r>
  <r>
    <n v="293"/>
    <x v="259"/>
    <s v="Carrer de Sant Roc 2"/>
    <s v="Sant Roc"/>
    <s v="masculí"/>
    <s v="sí"/>
    <s v="sí"/>
    <s v="sí"/>
    <s v="no"/>
    <s v="no"/>
    <n v="0.2"/>
    <s v="Minoritari"/>
    <s v="cognom"/>
    <s v="casa"/>
    <s v="b: casa+article+nom propi+nom propi"/>
    <s v="b: prenom+llinatge"/>
  </r>
  <r>
    <n v="294"/>
    <x v="260"/>
    <s v="Carrer de Sant Llorenç 13"/>
    <s v="Sant Ignasi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95"/>
    <x v="261"/>
    <s v="Carrer Castell 48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296"/>
    <x v="261"/>
    <s v="Carrer Castell 50 i 52"/>
    <s v="Santa Susanna"/>
    <s v="masculí"/>
    <s v="sí"/>
    <s v="sí"/>
    <s v="sí"/>
    <s v="sí"/>
    <s v="sí"/>
    <n v="0.8"/>
    <s v="Habitual"/>
    <s v="nom"/>
    <s v="casa"/>
    <s v="e: casa+article+nom propi+sintagma nominal"/>
    <s v="d: prenom+origen"/>
  </r>
  <r>
    <n v="297"/>
    <x v="262"/>
    <s v="Carrer de Sant Llorenç 42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298"/>
    <x v="263"/>
    <s v="Carrer de Sant Llorenç 44"/>
    <s v="Sant Llorenç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299"/>
    <x v="264"/>
    <s v="Carrer de Llobera 47"/>
    <s v="Santa Anna"/>
    <s v="masculí"/>
    <s v="sí"/>
    <s v="sí"/>
    <s v="sí"/>
    <s v="no"/>
    <s v="no"/>
    <n v="0.4"/>
    <s v="Ocasional"/>
    <s v="nom"/>
    <s v="família"/>
    <s v="b: casa+article+nom propi+nom propi"/>
    <s v="b: prenom+llinatge"/>
  </r>
  <r>
    <n v="300"/>
    <x v="265"/>
    <s v="Plaça Sant Joan 14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01"/>
    <x v="266"/>
    <s v="Travessia de Sant Isidre 8"/>
    <s v="Santa Anna"/>
    <s v="masculí"/>
    <s v="sí"/>
    <s v="sí"/>
    <s v="no"/>
    <s v="sí"/>
    <s v="sí"/>
    <n v="0.6"/>
    <s v="Ocasional"/>
    <s v="nom"/>
    <s v="casa"/>
    <s v="e: casa+article+nom propi+sintagma nominal"/>
    <s v="d: prenom+origen"/>
  </r>
  <r>
    <n v="302"/>
    <x v="267"/>
    <s v="Travessia de Sant Josep de Calassanç 2"/>
    <s v="Sant Domènec"/>
    <s v="masculí"/>
    <s v="sí"/>
    <s v="no"/>
    <s v="sí"/>
    <s v="no"/>
    <s v="no"/>
    <n v="0.4"/>
    <s v="Ocasional"/>
    <s v="nom"/>
    <s v="comerç"/>
    <s v="a: casa+article+nom propi"/>
    <s v="a: prenom"/>
  </r>
  <r>
    <n v="303"/>
    <x v="268"/>
    <s v="Carrer Castell 10 i 1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04"/>
    <x v="269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305"/>
    <x v="270"/>
    <s v="Carrer de Sant Miquel Petit 8"/>
    <s v="Sant Roc"/>
    <s v="masculí"/>
    <s v="sí"/>
    <s v="sí"/>
    <s v="sí"/>
    <s v="sí"/>
    <s v="sí"/>
    <n v="0.8"/>
    <s v="Habitual"/>
    <s v="nom"/>
    <s v="comerç"/>
    <s v="a: casa+article+nom propi"/>
    <s v="a: prenom"/>
  </r>
  <r>
    <n v="306"/>
    <x v="271"/>
    <s v="Carrer de Sant Llorenç 30"/>
    <s v="Sant Ignasi"/>
    <s v="masculí"/>
    <s v="sí"/>
    <s v="sí"/>
    <s v="sí"/>
    <s v="sí"/>
    <s v="sí"/>
    <n v="0.8"/>
    <s v="Habitual"/>
    <s v="ofici"/>
    <s v="família"/>
    <s v="f: casa+article+nom comú"/>
    <s v="j: ofici"/>
  </r>
  <r>
    <n v="307"/>
    <x v="272"/>
    <s v="Carrer de Sant Llorenç 30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308"/>
    <x v="273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309"/>
    <x v="274"/>
    <s v="Carrer de Mirabalda 3"/>
    <s v="Santa Anna"/>
    <s v="masculí"/>
    <s v="sí"/>
    <s v="sí"/>
    <s v="no"/>
    <s v="sí"/>
    <s v="sí"/>
    <n v="0.6"/>
    <s v="Ocasional"/>
    <s v="nom"/>
    <s v="casa"/>
    <s v="a: casa+article+nom propi"/>
    <s v="a: prenom"/>
  </r>
  <r>
    <n v="310"/>
    <x v="275"/>
    <s v="Carrer Castell 31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311"/>
    <x v="276"/>
    <s v="Carrer de la Mare de Déu 6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312"/>
    <x v="277"/>
    <s v="Carrer Castell 1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313"/>
    <x v="278"/>
    <s v="Carrer de Sant Miquel Petit 11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314"/>
    <x v="279"/>
    <s v="Plaça Sant Joan 8"/>
    <s v="Sant Joan"/>
    <s v="masculí"/>
    <s v="sí"/>
    <s v="sí"/>
    <s v="sí"/>
    <s v="sí"/>
    <s v="sí"/>
    <n v="0.8"/>
    <s v="Habitual"/>
    <s v="renom"/>
    <s v="casa"/>
    <s v="f: casa+article+nom comú"/>
    <s v="o: malnom"/>
  </r>
  <r>
    <n v="315"/>
    <x v="280"/>
    <s v="Carrer de Llobera 55 i 57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316"/>
    <x v="281"/>
    <s v="Carrer de Llobera 4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17"/>
    <x v="281"/>
    <s v="Carrer de Llobera 47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318"/>
    <x v="282"/>
    <s v="Carrer Castell 17"/>
    <s v="Sant Domènec"/>
    <s v="masculí"/>
    <s v="sí"/>
    <s v="sí"/>
    <s v="sí"/>
    <s v="sí"/>
    <s v="sí"/>
    <n v="0.6"/>
    <s v="Ocasional"/>
    <s v="nom"/>
    <s v="casa"/>
    <s v="a: casa+article+nom propi"/>
    <s v="a: prenom"/>
  </r>
  <r>
    <n v="319"/>
    <x v="283"/>
    <s v="Carrer de Sant Miquel 4"/>
    <s v="Sant Miquel"/>
    <s v="masculí"/>
    <s v="sí"/>
    <s v="sí"/>
    <s v="sí"/>
    <s v="no"/>
    <s v="sí"/>
    <n v="1"/>
    <s v="Habitual"/>
    <s v="nom"/>
    <s v="comerç"/>
    <s v="b: casa+article+nom propi+nom propi"/>
    <s v="b: prenom+llinatge"/>
  </r>
  <r>
    <n v="320"/>
    <x v="284"/>
    <s v="Plaça de Sant Roc 5"/>
    <s v="Sant Roc"/>
    <s v="masculí"/>
    <s v="sí"/>
    <s v="sí"/>
    <s v="sí"/>
    <s v="no"/>
    <s v="no"/>
    <n v="0.4"/>
    <s v="Ocasional"/>
    <s v="nom"/>
    <s v="comerç"/>
    <s v="e: casa+article+nom propi+sintagma nominal"/>
    <s v="d: prenom+origen"/>
  </r>
  <r>
    <n v="321"/>
    <x v="285"/>
    <s v="Carrer Castell 48"/>
    <s v="Santa Susanna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322"/>
    <x v="286"/>
    <s v="Carrer de Sant Miquel 8"/>
    <s v="Sant Miquel"/>
    <s v="masculí"/>
    <s v="sí"/>
    <s v="sí"/>
    <s v="sí"/>
    <s v="no"/>
    <s v="sí"/>
    <n v="0.6"/>
    <s v="Ocasional"/>
    <s v="renom"/>
    <s v="comerç"/>
    <s v="f: casa+article+nom comú"/>
    <s v="j: ofici"/>
  </r>
  <r>
    <n v="323"/>
    <x v="287"/>
    <s v="Carrer de Sant Miquel 8"/>
    <s v="Sant Miquel"/>
    <s v="masculí"/>
    <s v="sí"/>
    <s v="sí"/>
    <s v="sí"/>
    <s v="no"/>
    <s v="no"/>
    <n v="0.4"/>
    <s v="Ocasional"/>
    <s v="ofici"/>
    <s v="comerç"/>
    <s v="h: casa+article+nom comú+adjectiu"/>
    <s v="l: ofici+malnom"/>
  </r>
  <r>
    <n v="324"/>
    <x v="288"/>
    <s v="Carrer de Sant Llorenç 20"/>
    <s v="Sant Ignasi"/>
    <s v="masculí"/>
    <s v="sí"/>
    <s v="no"/>
    <s v="sí"/>
    <s v="sí"/>
    <s v="no"/>
    <n v="0.2"/>
    <s v="Minoritari"/>
    <s v="renom"/>
    <s v="casa"/>
    <s v="f: casa+article+nom comú"/>
    <s v="o: malnom"/>
  </r>
  <r>
    <n v="325"/>
    <x v="289"/>
    <s v="Carrer de Santa Llúcia 9"/>
    <s v="Sant Llorenç"/>
    <s v="masculí"/>
    <s v="sí"/>
    <s v="sí"/>
    <s v="sí"/>
    <s v="no"/>
    <s v="no"/>
    <n v="0.2"/>
    <s v="Minoritari"/>
    <s v="cognom"/>
    <s v="família"/>
    <s v="b: casa+article+nom propi+nom propi"/>
    <s v="b: prenom+llinatge"/>
  </r>
  <r>
    <n v="326"/>
    <x v="290"/>
    <s v="Carrer de Sant Llorenç 36"/>
    <s v="Sant Llorenç"/>
    <s v="masculí"/>
    <s v="sí"/>
    <s v="sí"/>
    <s v="sí"/>
    <s v="no"/>
    <s v="sí"/>
    <n v="0.6"/>
    <s v="Ocasional"/>
    <s v="cognom"/>
    <s v="casa"/>
    <s v="a: casa+article+nom propi"/>
    <s v="f: llinatge"/>
  </r>
  <r>
    <n v="327"/>
    <x v="290"/>
    <s v="Plaça Major 1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328"/>
    <x v="291"/>
    <s v="Carrer Llobera 2"/>
    <s v="Sant Serapi"/>
    <s v="masculí"/>
    <s v="sí"/>
    <s v="no"/>
    <s v="sí"/>
    <s v="no"/>
    <s v="no"/>
    <n v="0.2"/>
    <s v="Minoritari"/>
    <s v="renom"/>
    <s v="casa"/>
    <s v="a: casa+article+nom propi"/>
    <s v="a: prenom"/>
  </r>
  <r>
    <n v="329"/>
    <x v="292"/>
    <s v="Carrer de Sant Pau 5"/>
    <s v="Sant Pau"/>
    <s v="masculí"/>
    <s v="sí"/>
    <s v="sí"/>
    <s v="sí"/>
    <s v="no"/>
    <s v="no"/>
    <n v="0.2"/>
    <s v="Minoritari"/>
    <s v="renom"/>
    <s v="casa"/>
    <s v="f: casa+article+nom comú"/>
    <s v="o: malnom"/>
  </r>
  <r>
    <n v="330"/>
    <x v="293"/>
    <s v="Plaça de Sant Roc 10"/>
    <s v="Sant Roc"/>
    <s v="masculí"/>
    <s v="sí"/>
    <s v="sí"/>
    <s v="sí"/>
    <s v="no"/>
    <s v="no"/>
    <n v="0.2"/>
    <s v="Minoritari"/>
    <s v="renom"/>
    <s v="casa"/>
    <s v="a: casa+article+nom propi"/>
    <s v="a: prenom"/>
  </r>
  <r>
    <n v="331"/>
    <x v="294"/>
    <s v="Carrer de Sant Roc 3 i 5"/>
    <s v="Sant Roc"/>
    <s v="masculí"/>
    <s v="sí"/>
    <s v="sí"/>
    <s v="sí"/>
    <s v="sí"/>
    <s v="no"/>
    <n v="0.2"/>
    <s v="Minoritari"/>
    <s v="renom"/>
    <s v="casa"/>
    <s v="a: casa+article+nom propi"/>
    <s v="m: origen"/>
  </r>
  <r>
    <n v="332"/>
    <x v="295"/>
    <s v="Plaça Major 10"/>
    <s v="Sant Serapi"/>
    <s v="masculí"/>
    <s v="sí"/>
    <s v="no"/>
    <s v="sí"/>
    <s v="no"/>
    <s v="no"/>
    <n v="0.2"/>
    <s v="Minoritari"/>
    <s v="ofici"/>
    <s v="casa"/>
    <s v="f: casa+article+nom comú"/>
    <s v="j: ofici"/>
  </r>
  <r>
    <n v="333"/>
    <x v="296"/>
    <s v="Carrer de Sant Llorenç 36"/>
    <s v="Sant Llorenç"/>
    <s v="masculí"/>
    <s v="sí"/>
    <s v="sí"/>
    <s v="sí"/>
    <s v="no"/>
    <s v="no"/>
    <n v="0.2"/>
    <s v="Minoritari"/>
    <s v="cognom"/>
    <s v="casa"/>
    <s v="a: casa+article+nom propi"/>
    <s v="f: llinatge"/>
  </r>
  <r>
    <n v="334"/>
    <x v="297"/>
    <s v="Carrer de Sant Miquel 19"/>
    <s v="Sant Miquel"/>
    <s v="masculí"/>
    <s v="sí"/>
    <s v="sí"/>
    <s v="sí"/>
    <s v="sí"/>
    <s v="no"/>
    <n v="0.4"/>
    <s v="Ocasional"/>
    <s v="origen"/>
    <s v="casa"/>
    <s v="a: casa+article+nom propi"/>
    <s v="f: llinatge"/>
  </r>
  <r>
    <n v="335"/>
    <x v="298"/>
    <s v="Carrer del Bou 5"/>
    <s v="Sant Miquel"/>
    <s v="masculí"/>
    <s v="sí"/>
    <s v="no"/>
    <s v="sí"/>
    <s v="no"/>
    <s v="no"/>
    <n v="0.2"/>
    <s v="Minoritari"/>
    <s v="renom"/>
    <s v="casa"/>
    <s v="a: casa+article+nom propi"/>
    <s v="m: origen"/>
  </r>
  <r>
    <n v="336"/>
    <x v="299"/>
    <s v="Carrer de Sant Llorenç 16"/>
    <s v="Sant Miquel"/>
    <s v="masculí"/>
    <s v="sí"/>
    <s v="sí"/>
    <s v="sí"/>
    <s v="no"/>
    <s v="sí"/>
    <n v="0.6"/>
    <s v="Ocasional"/>
    <s v="ofici"/>
    <s v="comerç"/>
    <s v="f: casa+article+nom comú"/>
    <s v="j: ofici"/>
  </r>
  <r>
    <n v="337"/>
    <x v="300"/>
    <s v="Carrer de Sant Miquel 17"/>
    <s v="Sant Miquel"/>
    <s v="masculí"/>
    <s v="sí"/>
    <s v="sí"/>
    <s v="sí"/>
    <s v="sí"/>
    <s v="sí"/>
    <n v="1"/>
    <s v="Habitual"/>
    <s v="nom"/>
    <s v="casa"/>
    <s v="a: casa+article+nom propi"/>
    <s v="a: prenom"/>
  </r>
  <r>
    <n v="338"/>
    <x v="301"/>
    <s v="Carrer de Sant Llorenç 17"/>
    <s v="Sant Ignasi"/>
    <s v="masculí"/>
    <s v="sí"/>
    <s v="sí"/>
    <s v="sí"/>
    <s v="sí"/>
    <s v="sí"/>
    <n v="0.6"/>
    <s v="Ocasional"/>
    <s v="ofici"/>
    <s v="casa"/>
    <s v="f: casa+article+nom comú"/>
    <s v="j: ofici"/>
  </r>
  <r>
    <n v="339"/>
    <x v="302"/>
    <s v="Travessia dels Dominics 4"/>
    <s v="Sant Ignasi"/>
    <s v="masculí"/>
    <s v="sí"/>
    <s v="sí"/>
    <s v="sí"/>
    <s v="sí"/>
    <s v="no"/>
    <n v="0.2"/>
    <s v="Minoritari"/>
    <s v="ofici"/>
    <s v="comerç"/>
    <s v="g: casa+article+nom comú+nom propi"/>
    <s v="g: llinatge+ofici"/>
  </r>
  <r>
    <n v="340"/>
    <x v="303"/>
    <s v="Carrer de Sant Llorenç 19"/>
    <s v="Sant Ignasi"/>
    <s v="masculí"/>
    <s v="sí"/>
    <s v="sí"/>
    <s v="sí"/>
    <s v="sí"/>
    <s v="sí"/>
    <n v="0.6"/>
    <s v="Ocasional"/>
    <s v="nom"/>
    <s v="casa"/>
    <s v="a: casa+article+nom propi"/>
    <s v="a: prenom"/>
  </r>
  <r>
    <n v="341"/>
    <x v="304"/>
    <s v="Carrer de Sant Miquel 1 i 3"/>
    <s v="Sant Miquel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42"/>
    <x v="305"/>
    <s v="Carrer de Sant Cristòfol 6"/>
    <s v="Sant Cristòfol"/>
    <s v="masculí"/>
    <s v="sí"/>
    <s v="sí"/>
    <s v="sí"/>
    <s v="sí"/>
    <s v="sí"/>
    <n v="0.6"/>
    <s v="Ocasional"/>
    <s v="ofici"/>
    <s v="casa"/>
    <s v="g: casa+article+nom comú+nom propi"/>
    <s v="g: llinatge+ofici"/>
  </r>
  <r>
    <n v="343"/>
    <x v="306"/>
    <s v="Carrer de Sant Roc 3 i 5"/>
    <s v="Sant Roc"/>
    <s v="masculí"/>
    <s v="sí"/>
    <s v="sí"/>
    <s v="sí"/>
    <s v="no"/>
    <s v="no"/>
    <n v="0.2"/>
    <s v="Minoritari"/>
    <s v="cognom"/>
    <s v="casa"/>
    <s v="g: casa+article+nom comú+nom propi"/>
    <s v="g: llinatge+ofici"/>
  </r>
  <r>
    <n v="344"/>
    <x v="307"/>
    <s v="Carrer Castell 15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45"/>
    <x v="308"/>
    <s v="Carrer de Sant Miquel Petit 3"/>
    <s v="Sant Roc"/>
    <s v="masculí"/>
    <s v="sí"/>
    <s v="sí"/>
    <s v="sí"/>
    <s v="no"/>
    <s v="no"/>
    <n v="0.4"/>
    <s v="Ocasional"/>
    <s v="nom"/>
    <s v="família"/>
    <s v="e: casa+article+nom propi+sintagma nominal"/>
    <s v="d: prenom+origen"/>
  </r>
  <r>
    <n v="346"/>
    <x v="309"/>
    <s v="Carrer de Sant Roc 1"/>
    <s v="Sant Roc"/>
    <s v="masculí"/>
    <s v="sí"/>
    <s v="sí"/>
    <s v="sí"/>
    <s v="no"/>
    <s v="no"/>
    <n v="0.2"/>
    <s v="Minoritari"/>
    <s v="nom"/>
    <s v="casa"/>
    <s v="a: casa+article+nom propi"/>
    <s v="b: prenom+llinatge"/>
  </r>
  <r>
    <n v="347"/>
    <x v="310"/>
    <s v="Carrer Castell 34 i 36"/>
    <s v="Santa Sus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348"/>
    <x v="311"/>
    <s v="Carrer de Sant Llorenç 48"/>
    <s v="Sant Llorenç"/>
    <s v="masculí"/>
    <s v="sí"/>
    <s v="sí"/>
    <s v="no"/>
    <s v="sí"/>
    <s v="sí"/>
    <n v="0.2"/>
    <s v="Minoritari"/>
    <s v="renom"/>
    <s v="casa"/>
    <s v="a: casa+article+nom propi"/>
    <s v="m: origen"/>
  </r>
  <r>
    <n v="349"/>
    <x v="312"/>
    <s v="Carrer de Llobera 51"/>
    <s v="Santa Anna"/>
    <s v="masculí"/>
    <s v="sí"/>
    <s v="sí"/>
    <s v="sí"/>
    <s v="sí"/>
    <s v="sí"/>
    <n v="0.6"/>
    <s v="Ocasional"/>
    <s v="renom"/>
    <s v="casa"/>
    <s v="f: casa+article+nom comú"/>
    <s v="o: malnom"/>
  </r>
  <r>
    <n v="350"/>
    <x v="313"/>
    <s v="Plaça Sant Isidre 5 i 6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51"/>
    <x v="314"/>
    <s v="Carrer Castell 2"/>
    <s v="Sant Domènec"/>
    <s v="masculí"/>
    <s v="sí"/>
    <s v="sí"/>
    <s v="sí"/>
    <s v="sí"/>
    <s v="sí"/>
    <n v="1"/>
    <s v="Habitual"/>
    <s v="renom"/>
    <s v="casa"/>
    <s v="a: casa+article+nom propi"/>
    <s v="m: origen"/>
  </r>
  <r>
    <n v="352"/>
    <x v="314"/>
    <s v="Carrer de Llobera 48b i 50"/>
    <s v="Santa Anna"/>
    <s v="masculí"/>
    <s v="sí"/>
    <s v="sí"/>
    <s v="sí"/>
    <s v="no"/>
    <s v="sí"/>
    <n v="0.8"/>
    <s v="Habitual"/>
    <s v="renom"/>
    <s v="casa"/>
    <s v="a: casa+article+nom propi"/>
    <s v="m: origen"/>
  </r>
  <r>
    <n v="353"/>
    <x v="315"/>
    <s v="Carrer del Bou 4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54"/>
    <x v="315"/>
    <s v="Plaça Major 6 i 7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355"/>
    <x v="316"/>
    <s v="Carrer de Sant Miquel 11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356"/>
    <x v="317"/>
    <s v="Carrer de Sant Miquel Petit 4"/>
    <s v="Sant Roc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57"/>
    <x v="317"/>
    <s v="Plaça Sant Joan 11"/>
    <s v="Sant Joan"/>
    <s v="masculí"/>
    <s v="sí"/>
    <s v="sí"/>
    <s v="sí"/>
    <s v="no"/>
    <s v="sí"/>
    <n v="0.8"/>
    <s v="Habitual"/>
    <s v="cognom"/>
    <s v="casa"/>
    <s v="a: casa+article+nom propi"/>
    <s v="f: llinatge"/>
  </r>
  <r>
    <n v="358"/>
    <x v="318"/>
    <s v="Carrer de la Regata 3"/>
    <s v="Sant Joan"/>
    <s v="masculí"/>
    <s v="sí"/>
    <s v="sí"/>
    <s v="sí"/>
    <s v="no"/>
    <s v="no"/>
    <n v="0.4"/>
    <s v="Ocasional"/>
    <s v="cognom"/>
    <s v="propietari"/>
    <s v="e: casa+article+nom propi+sintagma nominal"/>
    <s v="h: llinatge+origen"/>
  </r>
  <r>
    <n v="359"/>
    <x v="319"/>
    <s v="Carrer de Mirabalda 4"/>
    <s v="Sant Domènec"/>
    <s v="masculí"/>
    <s v="sí"/>
    <s v="sí"/>
    <s v="sí"/>
    <s v="no"/>
    <s v="no"/>
    <n v="0.4"/>
    <s v="Ocasional"/>
    <s v="cognom"/>
    <s v="comerç"/>
    <s v="a: casa+article+nom propi"/>
    <s v="f: llinatge"/>
  </r>
  <r>
    <n v="360"/>
    <x v="320"/>
    <s v="Carrer de Sant Miquel Petit 2"/>
    <s v="Sant Roc"/>
    <s v="masculí"/>
    <s v="sí"/>
    <s v="sí"/>
    <s v="sí"/>
    <s v="sí"/>
    <s v="sí"/>
    <n v="0.6"/>
    <s v="Ocasional"/>
    <s v="renom"/>
    <s v="casa"/>
    <s v="a: casa+article+nom propi"/>
    <s v="f: llinatge"/>
  </r>
  <r>
    <n v="361"/>
    <x v="321"/>
    <s v="Carrer de Sant Llorenç 27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362"/>
    <x v="322"/>
    <s v="Carrer de Sant Miquel 9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363"/>
    <x v="323"/>
    <s v="Carrer de Sant Llorenç 10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64"/>
    <x v="323"/>
    <s v="Plaça de Sant Pere 3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65"/>
    <x v="324"/>
    <s v="Plaça Major 5"/>
    <s v="Sant Serapi"/>
    <s v="masculí"/>
    <s v="sí"/>
    <s v="sí"/>
    <s v="sí"/>
    <s v="no"/>
    <s v="no"/>
    <n v="0.4"/>
    <s v="Ocasional"/>
    <s v="cognom"/>
    <s v="casa"/>
    <s v="g: casa+article+nom comú+nom propi"/>
    <s v="g: llinatge+ofici"/>
  </r>
  <r>
    <n v="366"/>
    <x v="325"/>
    <s v="Carrer de la Regata 3"/>
    <s v="Sant Joan"/>
    <s v="masculí"/>
    <s v="sí"/>
    <s v="sí"/>
    <s v="sí"/>
    <s v="sí"/>
    <s v="no"/>
    <n v="0.2"/>
    <s v="Minoritari"/>
    <s v="cognom"/>
    <s v="família"/>
    <s v="g: casa+article+nom comú+nom propi"/>
    <s v="g: llinatge+ofici"/>
  </r>
  <r>
    <n v="367"/>
    <x v="326"/>
    <s v="Carrer de Sant Miquel 17"/>
    <s v="Sant Miquel"/>
    <s v="masculí"/>
    <s v="sí"/>
    <s v="sí"/>
    <s v="sí"/>
    <s v="no"/>
    <s v="no"/>
    <n v="0.2"/>
    <s v="Minoritari"/>
    <s v="renom"/>
    <s v="casa"/>
    <s v="a: casa+article+nom propi"/>
    <s v="x: opac"/>
  </r>
  <r>
    <n v="368"/>
    <x v="327"/>
    <s v="Carrer de Llobera 1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69"/>
    <x v="327"/>
    <s v="Carrer de Sant Llorenç 30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370"/>
    <x v="327"/>
    <s v="Plaça Sant Joan 19"/>
    <s v="Sant Joan"/>
    <s v="masculí"/>
    <s v="sí"/>
    <s v="sí"/>
    <s v="sí"/>
    <s v="sí"/>
    <s v="sí"/>
    <n v="0.8"/>
    <s v="Habitual"/>
    <s v="renom"/>
    <s v="casa"/>
    <s v="a: casa+article+nom propi"/>
    <s v="m: origen"/>
  </r>
  <r>
    <n v="371"/>
    <x v="327"/>
    <s v="Plaça Sant Salvador 11"/>
    <s v="Sant Salvador"/>
    <s v="masculí"/>
    <s v="sí"/>
    <s v="sí"/>
    <s v="sí"/>
    <s v="no"/>
    <s v="sí"/>
    <n v="0.6"/>
    <s v="Ocasional"/>
    <s v="cognom"/>
    <s v="casa"/>
    <s v="a: casa+article+nom propi"/>
    <s v="f: llinatge"/>
  </r>
  <r>
    <n v="372"/>
    <x v="328"/>
    <s v="Carrer Castell 31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73"/>
    <x v="329"/>
    <s v="Plaça Sant Joan 15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74"/>
    <x v="330"/>
    <s v="Carrer de Sant Llorenç 30"/>
    <s v="Sant Ignasi"/>
    <s v="masculí"/>
    <s v="sí"/>
    <s v="sí"/>
    <s v="sí"/>
    <s v="no"/>
    <s v="no"/>
    <n v="0.2"/>
    <s v="Minoritari"/>
    <s v="renom"/>
    <s v="casa"/>
    <s v="a: casa+article+nom propi"/>
    <s v="m: origen"/>
  </r>
  <r>
    <n v="375"/>
    <x v="331"/>
    <s v="Carrer de Sant Llorenç 33"/>
    <s v="Sant Llorenç"/>
    <s v="masculí"/>
    <s v="sí"/>
    <s v="sí"/>
    <s v="sí"/>
    <s v="no"/>
    <s v="sí"/>
    <n v="0.6"/>
    <s v="Ocasional"/>
    <s v="renom"/>
    <s v="comerç"/>
    <s v="a: casa+article+nom propi"/>
    <s v="m: origen"/>
  </r>
  <r>
    <n v="376"/>
    <x v="332"/>
    <s v="Carrer de Sant Roc 8"/>
    <s v="Sant Roc"/>
    <s v="masculí"/>
    <s v="sí"/>
    <s v="sí"/>
    <s v="sí"/>
    <s v="no"/>
    <s v="sí"/>
    <n v="0.6"/>
    <s v="Ocasional"/>
    <s v="renom"/>
    <s v="família"/>
    <s v="f: casa+article+nom comú"/>
    <s v="o: malnom"/>
  </r>
  <r>
    <n v="377"/>
    <x v="333"/>
    <s v="Carrer de Sant Roc 8"/>
    <s v="Sant Roc"/>
    <s v="masculí"/>
    <s v="sí"/>
    <s v="sí"/>
    <s v="sí"/>
    <s v="sí"/>
    <s v="sí"/>
    <n v="0.6"/>
    <s v="Ocasional"/>
    <s v="renom"/>
    <s v="família"/>
    <s v="f: casa+article+nom comú"/>
    <s v="o: malnom"/>
  </r>
  <r>
    <n v="378"/>
    <x v="333"/>
    <s v="Plaça Sant Salvador 11"/>
    <s v="Sant Salvador"/>
    <s v="masculí"/>
    <s v="sí"/>
    <s v="sí"/>
    <s v="sí"/>
    <s v="no"/>
    <s v="no"/>
    <n v="0.4"/>
    <s v="Ocasional"/>
    <s v="renom"/>
    <s v="família"/>
    <s v="f: casa+article+nom comú"/>
    <s v="o: malnom"/>
  </r>
  <r>
    <n v="379"/>
    <x v="334"/>
    <s v="Carrer de Sant Llorenç 29"/>
    <s v="Sant Ignasi"/>
    <s v="masculí"/>
    <s v="sí"/>
    <s v="sí"/>
    <s v="no"/>
    <s v="sí"/>
    <s v="no"/>
    <n v="0.4"/>
    <s v="Ocasional"/>
    <s v="renom"/>
    <s v="casa"/>
    <s v="a: casa+article+nom propi"/>
    <s v="x: opac"/>
  </r>
  <r>
    <n v="380"/>
    <x v="335"/>
    <s v="Carrer de Llobera 44"/>
    <s v="Santa Anna"/>
    <s v="masculí"/>
    <s v="sí"/>
    <s v="sí"/>
    <s v="sí"/>
    <s v="no"/>
    <s v="sí"/>
    <n v="0.6"/>
    <s v="Ocasional"/>
    <s v="origen"/>
    <s v="casa"/>
    <s v="a: casa+article+nom propi"/>
    <s v="f: llinatge"/>
  </r>
  <r>
    <n v="381"/>
    <x v="336"/>
    <s v="Carrer de Sant Llorenç 6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82"/>
    <x v="336"/>
    <s v="Carrer del Bou 11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383"/>
    <x v="337"/>
    <s v="Carrer de Llobera 51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84"/>
    <x v="338"/>
    <s v="Carrer dels Dominics 2"/>
    <s v="Sant Miquel"/>
    <s v="masculí"/>
    <s v="sí"/>
    <s v="sí"/>
    <s v="sí"/>
    <s v="no"/>
    <s v="sí"/>
    <n v="0.6"/>
    <s v="Ocasional"/>
    <s v="nom"/>
    <s v="propietari"/>
    <s v="e: casa+article+nom propi+sintagma nominal"/>
    <s v="d: prenom+origen"/>
  </r>
  <r>
    <n v="385"/>
    <x v="339"/>
    <s v="Carrer de Santa Llúcia 18"/>
    <s v="Sant Llorenç"/>
    <s v="masculí"/>
    <s v="sí"/>
    <s v="sí"/>
    <s v="sí"/>
    <s v="sí"/>
    <s v="sí"/>
    <n v="0.8"/>
    <s v="Habitual"/>
    <s v="cognom"/>
    <s v="casa"/>
    <s v="g: casa+article+nom comú+nom propi"/>
    <s v="g: llinatge+ofici"/>
  </r>
  <r>
    <n v="386"/>
    <x v="340"/>
    <s v="Carrer Castell 46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87"/>
    <x v="341"/>
    <s v="Carrer de la Regata 6"/>
    <s v="Sant Salvador"/>
    <s v="masculí"/>
    <s v="sí"/>
    <s v="sí"/>
    <s v="sí"/>
    <s v="no"/>
    <s v="no"/>
    <n v="0.4"/>
    <s v="Ocasional"/>
    <s v="ofici"/>
    <s v="comerç"/>
    <s v="f: casa+article+nom comú"/>
    <s v="j: ofici"/>
  </r>
  <r>
    <n v="388"/>
    <x v="342"/>
    <s v="Carrer del Bou 1, 3 i 5"/>
    <s v="Sant Miquel"/>
    <s v="masculí"/>
    <s v="sí"/>
    <s v="no"/>
    <s v="sí"/>
    <s v="no"/>
    <s v="no"/>
    <n v="0.2"/>
    <s v="Minoritari"/>
    <s v="renom"/>
    <s v="comerç"/>
    <s v="j: casa+article+adjectiu+nom propi"/>
    <s v="i: llinatge+malnom"/>
  </r>
  <r>
    <n v="389"/>
    <x v="343"/>
    <s v="Travessia de Sant Miquel Petit 6"/>
    <s v="Sant Roc"/>
    <s v="masculí"/>
    <s v="sí"/>
    <s v="no"/>
    <s v="sí"/>
    <s v="no"/>
    <s v="no"/>
    <n v="0.2"/>
    <s v="Minoritari"/>
    <s v="nom"/>
    <s v="família"/>
    <s v="b: casa+article+nom propi+nom propi"/>
    <s v="b: prenom+llinatge"/>
  </r>
  <r>
    <n v="390"/>
    <x v="344"/>
    <s v="Carrer de Sant Pau 22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391"/>
    <x v="345"/>
    <s v="Plaça Sant Joan 9"/>
    <s v="Sant Joan"/>
    <s v="masculí"/>
    <s v="sí"/>
    <s v="sí"/>
    <s v="sí"/>
    <s v="sí"/>
    <s v="sí"/>
    <n v="0.8"/>
    <s v="Habitual"/>
    <s v="origen"/>
    <s v="casa"/>
    <s v="a: casa+article+nom propi"/>
    <s v="f: llinatge"/>
  </r>
  <r>
    <n v="392"/>
    <x v="346"/>
    <s v="Carrer Castell 1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93"/>
    <x v="347"/>
    <s v="Plaça Sant Salvador 3, 4 i 5"/>
    <s v="Sant Salvador"/>
    <s v="masculí"/>
    <s v="sí"/>
    <s v="sí"/>
    <s v="sí"/>
    <s v="sí"/>
    <s v="sí"/>
    <n v="0.6"/>
    <s v="Ocasional"/>
    <s v="ofici"/>
    <s v="casa"/>
    <s v="g: casa+article+nom comú+nom propi"/>
    <s v="c: prenom+ofici"/>
  </r>
  <r>
    <n v="394"/>
    <x v="348"/>
    <s v="Carrer de Sant Llorenç 54"/>
    <s v="Sant Llorenç"/>
    <s v="masculí"/>
    <s v="sí"/>
    <s v="sí"/>
    <s v="sí"/>
    <s v="sí"/>
    <s v="no"/>
    <n v="0.4"/>
    <s v="Ocasional"/>
    <s v="ofici"/>
    <s v="casa"/>
    <s v="f: casa+article+nom comú"/>
    <s v="j: ofici"/>
  </r>
  <r>
    <n v="395"/>
    <x v="349"/>
    <s v="Carrer de Llobera 21"/>
    <s v="Santa Anna"/>
    <s v="masculí"/>
    <s v="sí"/>
    <s v="sí"/>
    <s v="sí"/>
    <s v="no"/>
    <s v="no"/>
    <n v="0.4"/>
    <s v="Ocasional"/>
    <s v="nom"/>
    <s v="casa"/>
    <s v="c: casa+article+nom propi+nom comú"/>
    <s v="c: prenom+ofici"/>
  </r>
  <r>
    <n v="396"/>
    <x v="350"/>
    <s v="Carrer de Sant Pau 16"/>
    <s v="Sant Pau"/>
    <s v="masculí"/>
    <s v="sí"/>
    <s v="sí"/>
    <s v="sí"/>
    <s v="sí"/>
    <s v="no"/>
    <n v="0.2"/>
    <s v="Minoritari"/>
    <s v="renom"/>
    <s v="família"/>
    <s v="d: casa+article+nom propi+adjectiu"/>
    <s v="e: prenom+malnom"/>
  </r>
  <r>
    <n v="397"/>
    <x v="351"/>
    <s v="Carrer de la Regata 24"/>
    <s v="Sant Ignasi"/>
    <s v="masculí"/>
    <s v="sí"/>
    <s v="sí"/>
    <s v="sí"/>
    <s v="sí"/>
    <s v="sí"/>
    <n v="0.6"/>
    <s v="Ocasional"/>
    <s v="nom"/>
    <s v="casa"/>
    <s v="e: casa+article+nom propi+sintagma nominal"/>
    <s v="c: prenom+ofici"/>
  </r>
  <r>
    <n v="398"/>
    <x v="352"/>
    <s v="Carrer de Santa Llúcia 30"/>
    <s v="Sant Llorenç"/>
    <s v="masculí"/>
    <s v="sí"/>
    <s v="sí"/>
    <s v="sí"/>
    <s v="sí"/>
    <s v="sí"/>
    <n v="1"/>
    <s v="Habitual"/>
    <s v="nom"/>
    <s v="casa"/>
    <s v="e: casa+article+nom propi+sintagma nominal"/>
    <s v="d: prenom+origen"/>
  </r>
  <r>
    <n v="399"/>
    <x v="353"/>
    <s v="Carrer de Sant Pau 20"/>
    <s v="Sant Pau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400"/>
    <x v="353"/>
    <s v="Travessia de Sant Miquel Petit 6"/>
    <s v="Sant Roc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401"/>
    <x v="354"/>
    <s v="Carrer de Santa Llúcia 12"/>
    <s v="Sant Llorenç"/>
    <s v="masculí"/>
    <s v="sí"/>
    <s v="sí"/>
    <s v="no"/>
    <s v="sí"/>
    <s v="no"/>
    <n v="0.2"/>
    <s v="Minoritari"/>
    <s v="renom"/>
    <s v="casa"/>
    <s v="d: casa+article+nom propi+adjectiu"/>
    <s v="e: prenom+malnom"/>
  </r>
  <r>
    <n v="402"/>
    <x v="355"/>
    <s v="Plaça Major 1"/>
    <s v="Sant Serapi"/>
    <s v="masculí"/>
    <s v="sí"/>
    <s v="sí"/>
    <s v="sí"/>
    <s v="no"/>
    <s v="no"/>
    <n v="0.4"/>
    <s v="Ocasional"/>
    <s v="ofici"/>
    <s v="comerç"/>
    <s v="c: casa+article+nom propi+nom comú"/>
    <s v="c: prenom+ofici"/>
  </r>
  <r>
    <n v="403"/>
    <x v="356"/>
    <s v="Carrer de Llobera 21"/>
    <s v="Santa 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404"/>
    <x v="357"/>
    <s v="Carrer del Bou 11"/>
    <s v="Sant Miquel"/>
    <s v="masculí"/>
    <s v="sí"/>
    <s v="sí"/>
    <s v="sí"/>
    <s v="sí"/>
    <s v="sí"/>
    <n v="0.8"/>
    <s v="Habitual"/>
    <s v="nom"/>
    <s v="casa"/>
    <s v="b: casa+article+nom propi+nom propi"/>
    <s v="b: prenom+llinatge"/>
  </r>
  <r>
    <n v="405"/>
    <x v="358"/>
    <s v="Carrer Llobera 7"/>
    <s v="Sant Serapi"/>
    <s v="masculí"/>
    <s v="sí"/>
    <s v="sí"/>
    <s v="sí"/>
    <s v="sí"/>
    <s v="sí"/>
    <n v="0.6"/>
    <s v="Ocasional"/>
    <s v="nom"/>
    <s v="casa"/>
    <s v="b: casa+article+nom propi+nom propi"/>
    <s v="d: prenom+origen"/>
  </r>
  <r>
    <n v="406"/>
    <x v="359"/>
    <s v="Carrer de Sant Llorenç 12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07"/>
    <x v="360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408"/>
    <x v="361"/>
    <s v="Carrer de Sant Nicolau 5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409"/>
    <x v="362"/>
    <s v="Plaça Sant Joan 12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410"/>
    <x v="363"/>
    <s v="Carrer de Sant Llorenç 20"/>
    <s v="Sant Ignasi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411"/>
    <x v="364"/>
    <s v="Carrer de Sant Llorenç 33"/>
    <s v="Sant Llorenç"/>
    <s v="masculí"/>
    <s v="sí"/>
    <s v="sí"/>
    <s v="no"/>
    <s v="sí"/>
    <s v="no"/>
    <n v="0.4"/>
    <s v="Ocasional"/>
    <s v="renom"/>
    <s v="família"/>
    <s v="c: casa+article+nom propi+nom comú"/>
    <s v="c: prenom+ofici"/>
  </r>
  <r>
    <n v="412"/>
    <x v="365"/>
    <s v="Plaça Major 10"/>
    <s v="Sant Serapi"/>
    <s v="masculí"/>
    <s v="sí"/>
    <s v="no"/>
    <s v="sí"/>
    <s v="no"/>
    <s v="no"/>
    <n v="0.4"/>
    <s v="Ocasional"/>
    <s v="nom"/>
    <s v="casa"/>
    <s v="c: casa+article+nom propi+nom comú"/>
    <s v="e: prenom+malnom"/>
  </r>
  <r>
    <n v="413"/>
    <x v="366"/>
    <s v="Carrer de Sant Pau 7, 9 i 11"/>
    <s v="Sant Pau"/>
    <s v="masculí"/>
    <s v="sí"/>
    <s v="no"/>
    <s v="sí"/>
    <s v="sí"/>
    <s v="no"/>
    <n v="0.4"/>
    <s v="Ocasional"/>
    <s v="renom"/>
    <s v="casa"/>
    <s v="f: casa+article+nom comú"/>
    <s v="o: malnom"/>
  </r>
  <r>
    <n v="414"/>
    <x v="367"/>
    <s v="Carrer de Sant Miquel Petit 10"/>
    <s v="Sant Roc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15"/>
    <x v="368"/>
    <s v="Carrer de Sant Miquel Petit 10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416"/>
    <x v="369"/>
    <s v="Plaça de Sant Pere 2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17"/>
    <x v="370"/>
    <s v="Carrer de Sant Cristòfol 2"/>
    <s v="Sant Cristòfol"/>
    <s v="masculí"/>
    <s v="sí"/>
    <s v="sí"/>
    <s v="sí"/>
    <s v="sí"/>
    <s v="sí"/>
    <n v="0.6"/>
    <s v="Ocasional"/>
    <s v="renom"/>
    <s v="casa"/>
    <s v="a: casa+article+nom propi"/>
    <s v="m: origen"/>
  </r>
  <r>
    <n v="418"/>
    <x v="371"/>
    <s v="Plaça de Sant Pere 2"/>
    <s v="Santa Anna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419"/>
    <x v="372"/>
    <s v="Carrer Castell 23"/>
    <s v="Santa Susanna"/>
    <s v="masculí"/>
    <s v="sí"/>
    <s v="sí"/>
    <s v="sí"/>
    <s v="sí"/>
    <s v="sí"/>
    <n v="1"/>
    <s v="Habitual"/>
    <s v="nom"/>
    <s v="propietari"/>
    <s v="e: casa+article+nom propi+sintagma nominal"/>
    <s v="d: prenom+origen"/>
  </r>
  <r>
    <n v="420"/>
    <x v="373"/>
    <s v="Carrer de Sant Pau 6"/>
    <s v="Sant Pau"/>
    <s v="masculí"/>
    <s v="sí"/>
    <s v="sí"/>
    <s v="sí"/>
    <s v="sí"/>
    <s v="sí"/>
    <n v="0.6"/>
    <s v="Ocasional"/>
    <s v="nom"/>
    <s v="casa"/>
    <s v="a: casa+article+nom propi"/>
    <s v="a: prenom"/>
  </r>
  <r>
    <n v="421"/>
    <x v="373"/>
    <s v="Plaça Sant Salvador 3, 4 i 5"/>
    <s v="Sant Salvador"/>
    <s v="masculí"/>
    <s v="sí"/>
    <s v="sí"/>
    <s v="sí"/>
    <s v="sí"/>
    <s v="sí"/>
    <n v="0.8"/>
    <s v="Habitual"/>
    <s v="cognom"/>
    <s v="casa"/>
    <s v="a: casa+article+nom propi"/>
    <s v="a: prenom"/>
  </r>
  <r>
    <n v="422"/>
    <x v="374"/>
    <s v="Carrer de Sant Llorenç 13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423"/>
    <x v="375"/>
    <s v="Carrer de Sant Roc 6"/>
    <s v="Sant Roc"/>
    <s v="masculí"/>
    <s v="sí"/>
    <s v="sí"/>
    <s v="sí"/>
    <s v="no"/>
    <s v="no"/>
    <n v="0.4"/>
    <s v="Ocasional"/>
    <s v="cognom"/>
    <s v="família"/>
    <s v="g: casa+article+nom comú+nom propi"/>
    <s v="g: llinatge+ofici"/>
  </r>
  <r>
    <n v="424"/>
    <x v="376"/>
    <s v="Carrer de Sant Roc 6"/>
    <s v="Sant Roc"/>
    <s v="masculí"/>
    <s v="sí"/>
    <s v="sí"/>
    <s v="sí"/>
    <s v="sí"/>
    <s v="sí"/>
    <n v="0.6"/>
    <s v="Ocasional"/>
    <s v="renom"/>
    <s v="casa"/>
    <s v="f: casa+article+nom comú"/>
    <s v="o: malnom"/>
  </r>
  <r>
    <n v="425"/>
    <x v="377"/>
    <s v="Carrer Castell 18"/>
    <s v="Sant Domènec"/>
    <s v="masculí"/>
    <s v="sí"/>
    <s v="sí"/>
    <s v="sí"/>
    <s v="no"/>
    <s v="no"/>
    <n v="0.4"/>
    <s v="Ocasional"/>
    <s v="renom"/>
    <s v="comerç"/>
    <s v="f: casa+article+nom comú"/>
    <s v="o: malnom"/>
  </r>
  <r>
    <n v="426"/>
    <x v="378"/>
    <s v="Carrer de Sant Josep de Calassanç 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427"/>
    <x v="379"/>
    <s v="Plaça Major 2"/>
    <s v="Sant Serapi"/>
    <s v="masculí"/>
    <s v="sí"/>
    <s v="sí"/>
    <s v="sí"/>
    <s v="sí"/>
    <s v="sí"/>
    <n v="0.6"/>
    <s v="Ocasional"/>
    <s v="renom"/>
    <s v="casa"/>
    <s v="f: casa+article+nom comú"/>
    <s v="o: malnom"/>
  </r>
  <r>
    <n v="428"/>
    <x v="380"/>
    <s v="Plaça Sant Joan 8"/>
    <s v="Sant Joan"/>
    <s v="masculí"/>
    <s v="sí"/>
    <s v="sí"/>
    <s v="sí"/>
    <s v="no"/>
    <s v="no"/>
    <n v="0.4"/>
    <s v="Ocasional"/>
    <s v="nom"/>
    <s v="comerç"/>
    <s v="a: casa+article+nom propi"/>
    <s v="a: prenom"/>
  </r>
  <r>
    <n v="429"/>
    <x v="381"/>
    <s v="Plaça Sant Joan 12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430"/>
    <x v="382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431"/>
    <x v="383"/>
    <s v="Carrer Castell 8"/>
    <s v="Sant Domènec"/>
    <s v="masculí"/>
    <s v="sí"/>
    <s v="sí"/>
    <s v="sí"/>
    <s v="sí"/>
    <s v="sí"/>
    <n v="0.8"/>
    <s v="Habitual"/>
    <s v="nom"/>
    <s v="casa"/>
    <s v="a: casa+article+nom propi"/>
    <s v="a: prenom"/>
  </r>
  <r>
    <n v="432"/>
    <x v="384"/>
    <s v="Carrer de Sant Josep de Calassanç 5"/>
    <s v="Sant Domènec"/>
    <s v="masculí"/>
    <s v="sí"/>
    <s v="sí"/>
    <s v="sí"/>
    <s v="sí"/>
    <s v="no"/>
    <n v="0.4"/>
    <s v="Ocasional"/>
    <s v="nom"/>
    <s v="família"/>
    <s v="c: casa+article+nom propi+nom comú"/>
    <s v="c: prenom+ofici"/>
  </r>
  <r>
    <n v="433"/>
    <x v="385"/>
    <s v="Plaça Sant Salvador 12 i 13"/>
    <s v="Sant Salvador"/>
    <s v="masculí"/>
    <s v="sí"/>
    <s v="sí"/>
    <s v="sí"/>
    <s v="sí"/>
    <s v="sí"/>
    <n v="0.6"/>
    <s v="Ocasional"/>
    <s v="ofici"/>
    <s v="propietari"/>
    <s v="f: casa+article+nom comú"/>
    <s v="j: ofici"/>
  </r>
  <r>
    <n v="434"/>
    <x v="386"/>
    <s v="Travessia dels Dominics 1"/>
    <s v="Sant Ignasi"/>
    <s v="masculí"/>
    <s v="sí"/>
    <s v="sí"/>
    <s v="sí"/>
    <s v="no"/>
    <s v="no"/>
    <n v="0.2"/>
    <s v="Minoritari"/>
    <s v="ofici"/>
    <s v="casa"/>
    <s v="i: casa+article+nom comú+sintagma nominal"/>
    <s v="k: ofici+origen"/>
  </r>
  <r>
    <n v="435"/>
    <x v="387"/>
    <s v="Carrer de Sant Llorenç 44"/>
    <s v="Sant Llorenç"/>
    <s v="masculí"/>
    <s v="sí"/>
    <s v="sí"/>
    <s v="sí"/>
    <s v="sí"/>
    <s v="no"/>
    <n v="0.4"/>
    <s v="Ocasional"/>
    <s v="renom"/>
    <s v="propietari"/>
    <s v="g: casa+article+nom comú+nom propi"/>
    <s v="k: ofici+origen"/>
  </r>
  <r>
    <n v="436"/>
    <x v="387"/>
    <s v="Carrer de Sant Miquel Petit 9"/>
    <s v="Sant Roc"/>
    <s v="masculí"/>
    <s v="sí"/>
    <s v="sí"/>
    <s v="sí"/>
    <s v="sí"/>
    <s v="sí"/>
    <n v="0.6"/>
    <s v="Ocasional"/>
    <s v="renom"/>
    <s v="propietari"/>
    <s v="g: casa+article+nom comú+nom propi"/>
    <s v="k: ofici+origen"/>
  </r>
  <r>
    <n v="437"/>
    <x v="388"/>
    <s v="Carrer de Llobera 51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438"/>
    <x v="389"/>
    <s v="Carrer Llobera 14"/>
    <s v="Sant Serapi"/>
    <s v="masculí"/>
    <s v="sí"/>
    <s v="sí"/>
    <s v="sí"/>
    <s v="sí"/>
    <s v="sí"/>
    <n v="0.6"/>
    <s v="Ocasional"/>
    <s v="renom"/>
    <s v="casa"/>
    <s v="f: casa+article+nom comú"/>
    <s v="j: ofici"/>
  </r>
  <r>
    <n v="439"/>
    <x v="390"/>
    <s v="Plaça de Sant Pere 12b"/>
    <s v="Santa Anna"/>
    <s v="masculí"/>
    <s v="sí"/>
    <s v="sí"/>
    <s v="sí"/>
    <s v="sí"/>
    <s v="sí"/>
    <n v="0.6"/>
    <s v="Ocasional"/>
    <s v="renom"/>
    <s v="casa"/>
    <s v="a: casa+article+nom propi"/>
    <s v="m: origen"/>
  </r>
  <r>
    <n v="440"/>
    <x v="391"/>
    <s v="Carrer de la Regata 7"/>
    <s v="Sant Joan"/>
    <s v="masculí"/>
    <s v="sí"/>
    <s v="sí"/>
    <s v="no"/>
    <s v="sí"/>
    <s v="no"/>
    <n v="0.2"/>
    <s v="Minoritari"/>
    <s v="renom"/>
    <s v="família"/>
    <s v="a: casa+article+nom propi"/>
    <s v="m: origen"/>
  </r>
  <r>
    <n v="441"/>
    <x v="392"/>
    <s v="Plaça de Sant Pere 1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442"/>
    <x v="393"/>
    <s v="Plaça de la Catedral 3 i 4"/>
    <s v="Sant Miquel"/>
    <s v="masculí"/>
    <s v="sí"/>
    <s v="sí"/>
    <s v="sí"/>
    <s v="no"/>
    <s v="no"/>
    <n v="0.4"/>
    <s v="Ocasional"/>
    <s v="cognom"/>
    <s v="casa"/>
    <s v="a: casa+article+nom propi"/>
    <s v="f: llinatge"/>
  </r>
  <r>
    <n v="443"/>
    <x v="394"/>
    <s v="Carrer Castell 20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444"/>
    <x v="395"/>
    <s v="Carrer de Llobera 49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445"/>
    <x v="396"/>
    <s v="Carrer de la Mare de Déu 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446"/>
    <x v="397"/>
    <s v="Plaça Sant Salvador 12 i 13"/>
    <s v="Sant Salvador"/>
    <s v="masculí"/>
    <s v="sí"/>
    <s v="sí"/>
    <s v="sí"/>
    <s v="no"/>
    <s v="no"/>
    <n v="0.2"/>
    <s v="Minoritari"/>
    <s v="cognom"/>
    <s v="casa"/>
    <s v="a: casa+article+nom propi"/>
    <s v="f: llinatge"/>
  </r>
  <r>
    <n v="447"/>
    <x v="398"/>
    <s v="Carrer de Llobera 33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448"/>
    <x v="399"/>
    <s v="Carrer Castell 30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449"/>
    <x v="399"/>
    <s v="Carrer de Sant Llorenç 17"/>
    <s v="Sant Ignasi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450"/>
    <x v="400"/>
    <s v="Plaça Sant Joan 3"/>
    <s v="Sant Joan"/>
    <s v="masculí"/>
    <s v="sí"/>
    <s v="sí"/>
    <s v="sí"/>
    <s v="sí"/>
    <s v="sí"/>
    <n v="0.8"/>
    <s v="Habitual"/>
    <s v="nom"/>
    <s v="propietari"/>
    <s v="a: casa+article+nom propi"/>
    <s v="a: prenom"/>
  </r>
  <r>
    <n v="451"/>
    <x v="401"/>
    <s v="Carrer de Sant Cristòfol 7"/>
    <s v="Sant Cristòfol"/>
    <s v="masculí"/>
    <s v="sí"/>
    <s v="sí"/>
    <s v="sí"/>
    <s v="no"/>
    <s v="sí"/>
    <n v="0.6"/>
    <s v="Ocasional"/>
    <s v="cognom"/>
    <s v="casa"/>
    <s v="a: casa+article+nom propi"/>
    <s v="f: llinatge"/>
  </r>
  <r>
    <n v="452"/>
    <x v="402"/>
    <s v="Carrer del Bou 1, 3 i 5"/>
    <s v="Sant Miquel"/>
    <s v="masculí"/>
    <s v="sí"/>
    <s v="no"/>
    <s v="sí"/>
    <s v="no"/>
    <s v="no"/>
    <n v="0.2"/>
    <s v="Minoritari"/>
    <s v="ofici"/>
    <s v="comerç"/>
    <s v="f: casa+article+nom comú"/>
    <s v="j: ofici"/>
  </r>
  <r>
    <n v="453"/>
    <x v="403"/>
    <s v="Carrer de Sant Roc 3"/>
    <s v="Sant Roc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454"/>
    <x v="404"/>
    <s v="Carrer de Sant Miquel 8"/>
    <s v="Sant Miquel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55"/>
    <x v="405"/>
    <s v="Plaça Sant Salvador 15"/>
    <s v="Sant Salvador"/>
    <s v="masculí"/>
    <s v="sí"/>
    <s v="sí"/>
    <s v="sí"/>
    <s v="no"/>
    <s v="sí"/>
    <n v="0.8"/>
    <s v="Habitual"/>
    <s v="cognom"/>
    <s v="família"/>
    <s v="a: casa+article+nom propi"/>
    <s v="f: llinatge"/>
  </r>
  <r>
    <n v="456"/>
    <x v="406"/>
    <s v="Carrer Castell 42"/>
    <s v="Santa Susanna"/>
    <s v="masculí"/>
    <s v="sí"/>
    <s v="sí"/>
    <s v="sí"/>
    <s v="no"/>
    <s v="no"/>
    <n v="0.4"/>
    <s v="Ocasional"/>
    <s v="ofici"/>
    <s v="comerç"/>
    <s v="f: casa+article+nom comú"/>
    <s v="j: ofici"/>
  </r>
  <r>
    <n v="457"/>
    <x v="407"/>
    <s v="Plaça Sant Joan 18"/>
    <s v="Sant Joan"/>
    <s v="masculí"/>
    <s v="sí"/>
    <s v="sí"/>
    <s v="sí"/>
    <s v="sí"/>
    <s v="sí"/>
    <n v="0.6"/>
    <s v="Ocasional"/>
    <s v="ofici"/>
    <s v="casa"/>
    <s v="f: casa+article+nom comú"/>
    <s v="j: ofici"/>
  </r>
  <r>
    <n v="458"/>
    <x v="408"/>
    <s v="Carrer de Santa Llúcia 26"/>
    <s v="Sant Llorenç"/>
    <s v="masculí"/>
    <s v="sí"/>
    <s v="sí"/>
    <s v="sí"/>
    <s v="sí"/>
    <s v="no"/>
    <n v="0.4"/>
    <s v="Ocasional"/>
    <s v="cognom"/>
    <s v="casa"/>
    <s v="g: casa+article+nom comú+nom propi"/>
    <s v="g: llinatge+ofici"/>
  </r>
  <r>
    <n v="459"/>
    <x v="409"/>
    <s v="Carrer Llobera 6 i 8"/>
    <s v="Sant Serapi"/>
    <s v="masculí"/>
    <s v="sí"/>
    <s v="sí"/>
    <s v="sí"/>
    <s v="sí"/>
    <s v="sí"/>
    <n v="1"/>
    <s v="Habitual"/>
    <s v="ofici"/>
    <s v="casa"/>
    <s v="f: casa+article+nom comú"/>
    <s v="j: ofici"/>
  </r>
  <r>
    <n v="460"/>
    <x v="410"/>
    <s v="Carrer dels Dominics 4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61"/>
    <x v="411"/>
    <s v="Carrer de Sant Miquel 5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462"/>
    <x v="411"/>
    <s v="Carrer dels Escolapis 3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463"/>
    <x v="411"/>
    <s v="Plaça Sant Isidre 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64"/>
    <x v="412"/>
    <s v="Carrer de Llobera 13, 15 i 17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465"/>
    <x v="413"/>
    <s v="Carrer de la Regata 23"/>
    <s v="Sant Llorenç"/>
    <s v="masculí"/>
    <s v="sí"/>
    <s v="sí"/>
    <s v="no"/>
    <s v="sí"/>
    <s v="no"/>
    <n v="0.4"/>
    <s v="Ocasional"/>
    <s v="renom"/>
    <s v="casa"/>
    <s v="a: casa+article+nom propi"/>
    <s v="m: origen"/>
  </r>
  <r>
    <n v="466"/>
    <x v="414"/>
    <s v="Plaça Major 1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67"/>
    <x v="415"/>
    <s v="Carrer de la Mare de Déu 2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468"/>
    <x v="415"/>
    <s v="Carrer de Llobera 52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469"/>
    <x v="416"/>
    <s v="Carrer Castell 42"/>
    <s v="Santa Susanna"/>
    <s v="masculí"/>
    <s v="sí"/>
    <s v="sí"/>
    <s v="sí"/>
    <s v="no"/>
    <s v="no"/>
    <n v="0.4"/>
    <s v="Ocasional"/>
    <s v="cognom"/>
    <s v="casa"/>
    <s v="b: casa+article+nom propi+nom propi"/>
    <s v="f: llinatge"/>
  </r>
  <r>
    <n v="470"/>
    <x v="417"/>
    <s v="Plaça de Sant Pere 12"/>
    <s v="Santa Anna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471"/>
    <x v="418"/>
    <s v="Plaça Major 11"/>
    <s v="Sant Serapi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472"/>
    <x v="419"/>
    <s v="Carrer de les Llices 3 i 5"/>
    <s v="Sant Pau"/>
    <s v="masculí"/>
    <s v="sí"/>
    <s v="sí"/>
    <s v="sí"/>
    <s v="sí"/>
    <s v="sí"/>
    <n v="0.6"/>
    <s v="Ocasional"/>
    <s v="renom"/>
    <s v="família"/>
    <s v="f: casa+article+nom comú"/>
    <s v="o: malnom"/>
  </r>
  <r>
    <n v="473"/>
    <x v="420"/>
    <s v="Carrer Castell 33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474"/>
    <x v="420"/>
    <s v="Carrer Castell 42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475"/>
    <x v="421"/>
    <s v="Carrer Llobera 9"/>
    <s v="Sant Serapi"/>
    <s v="masculí"/>
    <s v="sí"/>
    <s v="sí"/>
    <s v="sí"/>
    <s v="no"/>
    <s v="sí"/>
    <n v="1"/>
    <s v="Habitual"/>
    <s v="cognom"/>
    <s v="casa"/>
    <s v="a: casa+article+nom propi"/>
    <s v="f: llinatge"/>
  </r>
  <r>
    <n v="476"/>
    <x v="422"/>
    <s v="Carrer de Sant Llorenç 19"/>
    <s v="Sant Ignasi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77"/>
    <x v="423"/>
    <s v="Carrer de Llobera 30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478"/>
    <x v="424"/>
    <s v="Travessia de Sant Isidre 12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479"/>
    <x v="425"/>
    <s v="Carrer de Llobera 28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480"/>
    <x v="426"/>
    <s v="Carrer dels Dominics 18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481"/>
    <x v="427"/>
    <s v="Carrer Castell 42"/>
    <s v="Santa Susanna"/>
    <s v="masculí"/>
    <s v="sí"/>
    <s v="sí"/>
    <s v="sí"/>
    <s v="sí"/>
    <s v="sí"/>
    <n v="0.6"/>
    <s v="Ocasional"/>
    <s v="renom"/>
    <s v="casa"/>
    <s v="a: casa+article+nom propi"/>
    <s v="m: origen"/>
  </r>
  <r>
    <n v="482"/>
    <x v="428"/>
    <s v="Carrer Castell 18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483"/>
    <x v="429"/>
    <s v="Carrer Llobera 5"/>
    <s v="Sant Serapi"/>
    <s v="masculí"/>
    <s v="sí"/>
    <s v="sí"/>
    <s v="sí"/>
    <s v="sí"/>
    <s v="sí"/>
    <n v="0.8"/>
    <s v="Habitual"/>
    <s v="cognom"/>
    <s v="casa"/>
    <s v="e: casa+article+nom propi+sintagma nominal"/>
    <s v="h: llinatge+origen"/>
  </r>
  <r>
    <n v="484"/>
    <x v="430"/>
    <s v="Carrer de Sant Llorenç 35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485"/>
    <x v="431"/>
    <s v="Carrer de Sant Llorenç 9"/>
    <s v="Sant Miquel"/>
    <s v="masculí"/>
    <s v="sí"/>
    <s v="sí"/>
    <s v="sí"/>
    <s v="no"/>
    <s v="sí"/>
    <n v="0.8"/>
    <s v="Habitual"/>
    <s v="cognom"/>
    <s v="propietari"/>
    <s v="a: casa+article+nom propi"/>
    <s v="f: llinatge"/>
  </r>
  <r>
    <n v="486"/>
    <x v="432"/>
    <s v="Carrer de Llobera 45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487"/>
    <x v="433"/>
    <s v="Carrer de Sant Nicolau 3"/>
    <s v="Sant Salvador"/>
    <s v="masculí"/>
    <s v="sí"/>
    <s v="sí"/>
    <s v="sí"/>
    <s v="sí"/>
    <s v="sí"/>
    <n v="0.6"/>
    <s v="Ocasional"/>
    <s v="ofici"/>
    <s v="casa"/>
    <s v="i: casa+article+nom comú+sintagma nominal"/>
    <s v="k: ofici+origen"/>
  </r>
  <r>
    <n v="488"/>
    <x v="434"/>
    <s v="Carrer de Sant Miquel Petit 5"/>
    <s v="Sant Roc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89"/>
    <x v="435"/>
    <s v="Travessia de Sant Josep de Calassanç 8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90"/>
    <x v="436"/>
    <s v="Carrer de Sant Nicolau 3"/>
    <s v="Sant Salvador"/>
    <s v="masculí"/>
    <s v="sí"/>
    <s v="sí"/>
    <s v="sí"/>
    <s v="no"/>
    <s v="no"/>
    <n v="0.4"/>
    <s v="Ocasional"/>
    <s v="ofici"/>
    <s v="comerç"/>
    <s v="g: casa+article+nom comú+nom propi"/>
    <s v="g: llinatge+ofici"/>
  </r>
  <r>
    <n v="491"/>
    <x v="437"/>
    <s v="Carrer de Sant Miquel 13"/>
    <s v="Sant Miquel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492"/>
    <x v="438"/>
    <s v="Carrer de les Terceries 7"/>
    <s v="Sant Cristòfol"/>
    <s v="masculí"/>
    <s v="sí"/>
    <s v="sí"/>
    <s v="sí"/>
    <s v="sí"/>
    <s v="sí"/>
    <n v="1"/>
    <s v="Habitual"/>
    <s v="marca"/>
    <s v="comerç"/>
    <s v="f: casa+article+nom comú"/>
    <s v="q: nom comercial"/>
  </r>
  <r>
    <n v="493"/>
    <x v="439"/>
    <s v="Plaça Sant Joan 10"/>
    <s v="Sant Joan"/>
    <s v="masculí"/>
    <s v="sí"/>
    <s v="sí"/>
    <s v="sí"/>
    <s v="sí"/>
    <s v="sí"/>
    <n v="1"/>
    <s v="Habitual"/>
    <s v="origen"/>
    <s v="casa"/>
    <s v="a: casa+article+nom propi"/>
    <s v="f: llinatge"/>
  </r>
  <r>
    <n v="494"/>
    <x v="440"/>
    <s v="Carrer de Sant Miquel 4"/>
    <s v="Sant Miquel"/>
    <s v="masculí"/>
    <s v="sí"/>
    <s v="sí"/>
    <s v="sí"/>
    <s v="no"/>
    <s v="no"/>
    <n v="0.4"/>
    <s v="Ocasional"/>
    <s v="ofici"/>
    <s v="família"/>
    <s v="f: casa+article+nom comú"/>
    <s v="j: ofici"/>
  </r>
  <r>
    <n v="495"/>
    <x v="441"/>
    <s v="Carrer del Bou 11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96"/>
    <x v="442"/>
    <s v="Carrer Castell 39"/>
    <s v="Santa Susanna"/>
    <s v="masculí"/>
    <s v="sí"/>
    <s v="sí"/>
    <s v="sí"/>
    <s v="sí"/>
    <s v="sí"/>
    <n v="0.8"/>
    <s v="Habitual"/>
    <s v="cognom"/>
    <s v="casa"/>
    <s v="g: casa+article+nom comú+nom propi"/>
    <s v="f: llinatge"/>
  </r>
  <r>
    <n v="497"/>
    <x v="443"/>
    <s v="Carrer Castell 8"/>
    <s v="Sant Domènec"/>
    <s v="masculí"/>
    <s v="sí"/>
    <s v="sí"/>
    <s v="sí"/>
    <s v="no"/>
    <s v="sí"/>
    <n v="0.8"/>
    <s v="Habitual"/>
    <s v="cognom"/>
    <s v="família"/>
    <s v="g: casa+article+nom comú+nom propi"/>
    <s v="f: llinatge"/>
  </r>
  <r>
    <n v="498"/>
    <x v="443"/>
    <s v="Plaça de Sant Pere 11"/>
    <s v="Santa Anna"/>
    <s v="masculí"/>
    <s v="sí"/>
    <s v="sí"/>
    <s v="sí"/>
    <s v="sí"/>
    <s v="sí"/>
    <n v="0.6"/>
    <s v="Ocasional"/>
    <s v="cognom"/>
    <s v="propietari"/>
    <s v="g: casa+article+nom comú+nom propi"/>
    <s v="f: llinatge"/>
  </r>
  <r>
    <n v="499"/>
    <x v="444"/>
    <s v="Carrer de Santa Llúcia 9"/>
    <s v="Sant Llorenç"/>
    <s v="masculí"/>
    <s v="sí"/>
    <s v="sí"/>
    <s v="sí"/>
    <s v="sí"/>
    <s v="no"/>
    <n v="0.4"/>
    <s v="Ocasional"/>
    <s v="cognom"/>
    <s v="casa"/>
    <s v="a: casa+article+nom propi"/>
    <s v="f: llinatge"/>
  </r>
  <r>
    <n v="500"/>
    <x v="445"/>
    <s v="Carrer de Llobera 36"/>
    <s v="Santa Anna"/>
    <s v="masculí"/>
    <s v="sí"/>
    <s v="sí"/>
    <s v="sí"/>
    <s v="no"/>
    <s v="no"/>
    <n v="0.4"/>
    <s v="Ocasional"/>
    <s v="ofici"/>
    <s v="casa"/>
    <s v="c: casa+article+nom propi+nom comú"/>
    <s v="g: llinatge+ofici"/>
  </r>
  <r>
    <n v="501"/>
    <x v="446"/>
    <s v="Carrer del Bou 7 i 9"/>
    <s v="Sant Miquel"/>
    <s v="masculí"/>
    <s v="sí"/>
    <s v="sí"/>
    <s v="sí"/>
    <s v="no"/>
    <s v="sí"/>
    <n v="0.8"/>
    <s v="Habitual"/>
    <s v="cognom"/>
    <s v="casa"/>
    <s v="g: casa+article+nom comú+nom propi"/>
    <s v="f: llinatge"/>
  </r>
  <r>
    <n v="502"/>
    <x v="447"/>
    <s v="Carrer Llobera 4 "/>
    <s v="Sant Serapi"/>
    <s v="masculí"/>
    <s v="sí"/>
    <s v="sí"/>
    <s v="sí"/>
    <s v="sí"/>
    <s v="no"/>
    <n v="0.4"/>
    <s v="Ocasional"/>
    <s v="renom"/>
    <s v="casa"/>
    <s v="f: casa+article+nom comú"/>
    <s v="o: malnom"/>
  </r>
  <r>
    <n v="503"/>
    <x v="448"/>
    <s v="Plaça de Sant Roc 4"/>
    <s v="Sant Roc"/>
    <s v="masculí"/>
    <s v="sí"/>
    <s v="sí"/>
    <s v="sí"/>
    <s v="sí"/>
    <s v="sí"/>
    <n v="0.6"/>
    <s v="Ocasional"/>
    <s v="renom"/>
    <s v="comerç"/>
    <s v="a: casa+article+nom propi"/>
    <s v="m: origen"/>
  </r>
  <r>
    <n v="504"/>
    <x v="449"/>
    <s v="Carrer Castell 3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05"/>
    <x v="450"/>
    <s v="Carrer de Sant Llorenç 21"/>
    <s v="Sant Ignasi"/>
    <s v="masculí"/>
    <s v="sí"/>
    <s v="sí"/>
    <s v="sí"/>
    <s v="sí"/>
    <s v="sí"/>
    <n v="0.8"/>
    <s v="Habitual"/>
    <s v="renom"/>
    <s v="casa"/>
    <s v="a: casa+article+nom propi"/>
    <s v="x: opac"/>
  </r>
  <r>
    <n v="506"/>
    <x v="450"/>
    <s v="Carrer de Santa Llúcia 24"/>
    <s v="Sant Llorenç"/>
    <s v="masculí"/>
    <s v="sí"/>
    <s v="sí"/>
    <s v="sí"/>
    <s v="sí"/>
    <s v="sí"/>
    <n v="0.6"/>
    <s v="Ocasional"/>
    <s v="renom"/>
    <s v="família"/>
    <s v="a: casa+article+nom propi"/>
    <s v="x: opac"/>
  </r>
  <r>
    <n v="507"/>
    <x v="451"/>
    <s v="Carrer Castell 14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508"/>
    <x v="452"/>
    <s v="Plaça Sant Joan 2"/>
    <s v="Sant Joan"/>
    <s v="masculí"/>
    <s v="sí"/>
    <s v="sí"/>
    <s v="sí"/>
    <s v="no"/>
    <s v="no"/>
    <n v="0.4"/>
    <s v="Ocasional"/>
    <s v="cognom"/>
    <s v="família"/>
    <s v="c: casa+article+nom propi+nom comú"/>
    <s v="g: llinatge+ofici"/>
  </r>
  <r>
    <n v="509"/>
    <x v="452"/>
    <s v="Travessia de Sant Miquel Petit 6"/>
    <s v="Sant Roc"/>
    <s v="masculí"/>
    <s v="sí"/>
    <s v="sí"/>
    <s v="sí"/>
    <s v="no"/>
    <s v="no"/>
    <n v="0.2"/>
    <s v="Minoritari"/>
    <s v="cognom"/>
    <s v="propietari"/>
    <s v="c: casa+article+nom propi+nom comú"/>
    <s v="g: llinatge+ofici"/>
  </r>
  <r>
    <n v="510"/>
    <x v="453"/>
    <s v="Carrer Castell 5"/>
    <s v="Sant Domènec"/>
    <s v="masculí"/>
    <s v="sí"/>
    <s v="no"/>
    <s v="sí"/>
    <s v="no"/>
    <s v="no"/>
    <n v="0.2"/>
    <s v="Minoritari"/>
    <s v="renom"/>
    <s v="casa"/>
    <s v="f: casa+article+nom comú"/>
    <s v="x: opac"/>
  </r>
  <r>
    <n v="511"/>
    <x v="454"/>
    <s v="Carrer de Llobera 46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512"/>
    <x v="454"/>
    <s v="Plaça de Sant Pere 2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513"/>
    <x v="455"/>
    <s v="Plaça Major 6 i 7"/>
    <s v="Sant Serapi"/>
    <s v="masculí"/>
    <s v="sí"/>
    <s v="sí"/>
    <s v="sí"/>
    <s v="no"/>
    <s v="sí"/>
    <n v="0.6"/>
    <s v="Ocasional"/>
    <s v="renom"/>
    <s v="casa"/>
    <s v="f: casa+article+nom comú"/>
    <s v="j: ofici"/>
  </r>
  <r>
    <n v="514"/>
    <x v="456"/>
    <s v="Plaça Sant Joan 11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515"/>
    <x v="457"/>
    <s v="Carrer de Sant Miquel 13"/>
    <s v="Sant Miquel"/>
    <s v="masculí"/>
    <s v="sí"/>
    <s v="sí"/>
    <s v="sí"/>
    <s v="no"/>
    <s v="sí"/>
    <n v="0.6"/>
    <s v="Ocasional"/>
    <s v="renom"/>
    <s v="casa"/>
    <s v="f: casa+article+nom comú"/>
    <s v="o: malnom"/>
  </r>
  <r>
    <n v="516"/>
    <x v="458"/>
    <s v="Carrer de Santa Llúcia 20"/>
    <s v="Sant Llorenç"/>
    <s v="masculí"/>
    <s v="sí"/>
    <s v="sí"/>
    <s v="no"/>
    <s v="sí"/>
    <s v="no"/>
    <n v="0.2"/>
    <s v="Minoritari"/>
    <s v="renom"/>
    <s v="casa"/>
    <s v="a: casa+article+nom propi"/>
    <s v="m: origen"/>
  </r>
  <r>
    <n v="517"/>
    <x v="459"/>
    <s v="Plaça Sant Joan 19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518"/>
    <x v="460"/>
    <s v="Plaça Major 7"/>
    <s v="Sant Serapi"/>
    <s v="masculí"/>
    <s v="sí"/>
    <s v="no"/>
    <s v="sí"/>
    <s v="no"/>
    <s v="sí"/>
    <n v="0.6"/>
    <s v="Ocasional"/>
    <s v="nom"/>
    <s v="casa"/>
    <s v="b: casa+article+nom propi+nom propi"/>
    <s v="d: prenom+origen"/>
  </r>
  <r>
    <n v="519"/>
    <x v="461"/>
    <s v="Carrer de Sant Llorenç 38"/>
    <s v="Sant Llorenç"/>
    <s v="masculí"/>
    <s v="sí"/>
    <s v="sí"/>
    <s v="sí"/>
    <s v="sí"/>
    <s v="sí"/>
    <n v="0.8"/>
    <s v="Habitual"/>
    <s v="nom"/>
    <s v="casa"/>
    <s v="b: casa+article+nom propi+nom propi"/>
    <s v="d: prenom+origen"/>
  </r>
  <r>
    <n v="520"/>
    <x v="462"/>
    <s v="Carrer de Sant Pau 18"/>
    <s v="Sant Pau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521"/>
    <x v="463"/>
    <s v="Carrer de Sant Llorenç 38"/>
    <s v="Sant Llorenç"/>
    <s v="masculí"/>
    <s v="sí"/>
    <s v="sí"/>
    <s v="sí"/>
    <s v="no"/>
    <s v="sí"/>
    <n v="0.6"/>
    <s v="Ocasional"/>
    <s v="renom"/>
    <s v="família"/>
    <s v="c: casa+article+nom propi+nom comú"/>
    <s v="e: prenom+malnom"/>
  </r>
  <r>
    <n v="522"/>
    <x v="464"/>
    <s v="Carrer de Sant Miquel 12"/>
    <s v="Sant Miquel"/>
    <s v="masculí"/>
    <s v="sí"/>
    <s v="sí"/>
    <s v="sí"/>
    <s v="sí"/>
    <s v="sí"/>
    <n v="0.6"/>
    <s v="Ocasional"/>
    <s v="renom"/>
    <s v="casa"/>
    <s v="e: casa+article+nom propi+sintagma nominal"/>
    <s v="m: origen"/>
  </r>
  <r>
    <n v="523"/>
    <x v="465"/>
    <s v="Carrer de Sant Miquel 6"/>
    <s v="Sant Miquel"/>
    <s v="masculí"/>
    <s v="sí"/>
    <s v="sí"/>
    <s v="sí"/>
    <s v="sí"/>
    <s v="sí"/>
    <n v="0.6"/>
    <s v="Ocasional"/>
    <s v="renom"/>
    <s v="casa"/>
    <s v="a: casa+article+nom propi"/>
    <s v="m: origen"/>
  </r>
  <r>
    <n v="524"/>
    <x v="466"/>
    <s v="Carrer de Santa Llúcia 28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525"/>
    <x v="467"/>
    <s v="Travessia de Sant Josep de Calassanç 5"/>
    <s v="Sant Serapi"/>
    <s v="masculí"/>
    <s v="sí"/>
    <s v="sí"/>
    <s v="sí"/>
    <s v="sí"/>
    <s v="sí"/>
    <n v="0.8"/>
    <s v="Habitual"/>
    <s v="renom"/>
    <s v="casa"/>
    <s v="a: casa+article+nom propi"/>
    <s v="m: origen"/>
  </r>
  <r>
    <n v="526"/>
    <x v="468"/>
    <s v="Plaça de Sant Pere 10"/>
    <s v="Santa Anna"/>
    <s v="masculí"/>
    <s v="sí"/>
    <s v="sí"/>
    <s v="sí"/>
    <s v="no"/>
    <s v="no"/>
    <n v="0.4"/>
    <s v="Ocasional"/>
    <s v="nom"/>
    <s v="casa"/>
    <s v="a: casa+article+nom propi"/>
    <s v="a: prenom"/>
  </r>
  <r>
    <n v="527"/>
    <x v="469"/>
    <s v="Carrer de la Regata 10"/>
    <s v="Sant Salvador"/>
    <s v="masculí"/>
    <s v="sí"/>
    <s v="sí"/>
    <s v="no"/>
    <s v="no"/>
    <s v="no"/>
    <n v="0.2"/>
    <s v="Minoritari"/>
    <s v="cognom"/>
    <s v="família"/>
    <s v="a: casa+article+nom propi"/>
    <s v="f: llinatge"/>
  </r>
  <r>
    <n v="528"/>
    <x v="470"/>
    <s v="Carrer de Sant Miquel 8"/>
    <s v="Sant Miquel"/>
    <s v="masculí"/>
    <s v="sí"/>
    <s v="sí"/>
    <s v="sí"/>
    <s v="no"/>
    <s v="no"/>
    <n v="0.4"/>
    <s v="Ocasional"/>
    <s v="renom"/>
    <s v="propietari"/>
    <s v="a: casa+article+nom propi"/>
    <s v="m: origen"/>
  </r>
  <r>
    <n v="529"/>
    <x v="471"/>
    <s v="Carrer de Santa Llúcia 6"/>
    <s v="Sant Llorenç"/>
    <s v="masculí"/>
    <s v="sí"/>
    <s v="sí"/>
    <s v="sí"/>
    <s v="sí"/>
    <s v="no"/>
    <n v="0.4"/>
    <s v="Ocasional"/>
    <s v="cognom"/>
    <s v="família"/>
    <s v="a: casa+article+nom propi"/>
    <s v="f: llinatge"/>
  </r>
  <r>
    <n v="530"/>
    <x v="472"/>
    <s v="Carrer de Llobera 48a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531"/>
    <x v="473"/>
    <s v="Carrer Castell 18"/>
    <s v="Sant Domènec"/>
    <s v="masculí"/>
    <s v="sí"/>
    <s v="sí"/>
    <s v="sí"/>
    <s v="no"/>
    <s v="no"/>
    <n v="0.4"/>
    <s v="Ocasional"/>
    <s v="cognom"/>
    <s v="propietari"/>
    <s v="a: casa+article+nom propi"/>
    <s v="f: llinatge"/>
  </r>
  <r>
    <n v="532"/>
    <x v="474"/>
    <s v="Carrer de Santa Llúcia 21"/>
    <s v="Sant Llorenç"/>
    <s v="masculí"/>
    <s v="sí"/>
    <s v="sí"/>
    <s v="sí"/>
    <s v="sí"/>
    <s v="sí"/>
    <n v="0.8"/>
    <s v="Habitual"/>
    <s v="renom"/>
    <s v="família"/>
    <s v="a: casa+article+nom propi"/>
    <s v="m: origen"/>
  </r>
  <r>
    <n v="533"/>
    <x v="475"/>
    <s v="Carrer de Sant Miquel 14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534"/>
    <x v="476"/>
    <s v="Carrer de Sant Miquel 14"/>
    <s v="Sant Miquel"/>
    <s v="masculí"/>
    <s v="sí"/>
    <s v="sí"/>
    <s v="sí"/>
    <s v="no"/>
    <s v="no"/>
    <n v="0.4"/>
    <s v="Ocasional"/>
    <s v="origen"/>
    <s v="casa"/>
    <s v="e: casa+article+nom propi+sintagma nominal"/>
    <s v="m: origen"/>
  </r>
  <r>
    <n v="535"/>
    <x v="477"/>
    <s v="Carrer de Sant Llorenç 24"/>
    <s v="Sant Ignasi"/>
    <s v="masculí"/>
    <s v="sí"/>
    <s v="sí"/>
    <s v="sí"/>
    <s v="sí"/>
    <s v="no"/>
    <n v="0.4"/>
    <s v="Ocasional"/>
    <s v="origen"/>
    <s v="casa"/>
    <s v="a: casa+article+nom propi"/>
    <s v="m: origen"/>
  </r>
  <r>
    <n v="536"/>
    <x v="478"/>
    <s v="Carrer de Sant Llorenç 24"/>
    <s v="Sant Ignasi"/>
    <s v="masculí"/>
    <s v="sí"/>
    <s v="sí"/>
    <s v="sí"/>
    <s v="no"/>
    <s v="no"/>
    <n v="0.4"/>
    <s v="Ocasional"/>
    <s v="renom"/>
    <s v="família"/>
    <s v="f: casa+article+nom comú"/>
    <s v="x: opac"/>
  </r>
  <r>
    <n v="537"/>
    <x v="479"/>
    <s v="Carrer de Llobera 43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538"/>
    <x v="480"/>
    <s v="Carrer de la Regata 10"/>
    <s v="Sant Salvador"/>
    <s v="masculí"/>
    <s v="sí"/>
    <s v="sí"/>
    <s v="no"/>
    <s v="sí"/>
    <s v="no"/>
    <n v="0.4"/>
    <s v="Ocasional"/>
    <s v="cognom"/>
    <s v="comerç"/>
    <s v="a: casa+article+nom propi"/>
    <s v="f: llinatge"/>
  </r>
  <r>
    <n v="539"/>
    <x v="481"/>
    <s v="Carrer de Santa Llúcia 4"/>
    <s v="Sant Llorenç"/>
    <s v="masculí"/>
    <s v="sí"/>
    <s v="sí"/>
    <s v="sí"/>
    <s v="no"/>
    <s v="no"/>
    <n v="0.2"/>
    <s v="Minoritari"/>
    <s v="origen"/>
    <s v="casa"/>
    <s v="a: casa+article+nom propi"/>
    <s v="m: origen"/>
  </r>
  <r>
    <n v="540"/>
    <x v="482"/>
    <s v="Carrer de Sant Miquel Petit 5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541"/>
    <x v="483"/>
    <s v="Carrer de Sant Miquel Petit 12"/>
    <s v="Sant Roc"/>
    <s v="masculí"/>
    <s v="sí"/>
    <s v="sí"/>
    <s v="sí"/>
    <s v="sí"/>
    <s v="no"/>
    <n v="0.4"/>
    <s v="Ocasional"/>
    <s v="renom"/>
    <s v="casa"/>
    <s v="d: casa+article+nom propi+adjectiu"/>
    <s v="e: prenom+malnom"/>
  </r>
  <r>
    <n v="542"/>
    <x v="484"/>
    <s v="Carrer de les Llices 7"/>
    <s v="Sant Pau"/>
    <s v="masculí"/>
    <s v="sí"/>
    <s v="sí"/>
    <s v="sí"/>
    <s v="sí"/>
    <s v="sí"/>
    <n v="0.6"/>
    <s v="Ocasional"/>
    <s v="ofici"/>
    <s v="casa"/>
    <s v="f: casa+article+nom comú"/>
    <s v="j: ofici"/>
  </r>
  <r>
    <n v="543"/>
    <x v="485"/>
    <s v="Carrer del Bou 7"/>
    <s v="Sant Miquel"/>
    <s v="masculí"/>
    <s v="sí"/>
    <s v="no"/>
    <s v="sí"/>
    <s v="no"/>
    <s v="no"/>
    <n v="0.4"/>
    <s v="Ocasional"/>
    <s v="nom"/>
    <s v="casa"/>
    <s v="a: casa+article+nom propi"/>
    <s v="a: prenom"/>
  </r>
  <r>
    <n v="544"/>
    <x v="486"/>
    <s v="Plaça Major 7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545"/>
    <x v="487"/>
    <s v="Carrer de Sant Miquel 1 i 3"/>
    <s v="Sant Miquel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546"/>
    <x v="488"/>
    <s v="Carrer Castell 39"/>
    <s v="Santa Susanna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547"/>
    <x v="489"/>
    <s v="Plaça Major 10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548"/>
    <x v="490"/>
    <s v="Carrer de Llobera 42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549"/>
    <x v="491"/>
    <s v="Plaça Major 6"/>
    <s v="Sant Serapi"/>
    <s v="masculí"/>
    <s v="sí"/>
    <s v="no"/>
    <s v="sí"/>
    <s v="no"/>
    <s v="no"/>
    <n v="0.2"/>
    <s v="Minoritari"/>
    <s v="cognom"/>
    <s v="casa"/>
    <s v="a: casa+article+nom propi"/>
    <s v="f: llinatge"/>
  </r>
  <r>
    <n v="550"/>
    <x v="492"/>
    <s v="Carrer Castell 43 i 4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51"/>
    <x v="493"/>
    <s v="Carrer Castell 41"/>
    <s v="Santa Susanna"/>
    <s v="masculí"/>
    <s v="sí"/>
    <s v="sí"/>
    <s v="sí"/>
    <s v="no"/>
    <s v="no"/>
    <n v="0.4"/>
    <s v="Ocasional"/>
    <s v="cognom"/>
    <s v="família"/>
    <s v="a: casa+article+nom propi"/>
    <s v="f: llinatge"/>
  </r>
  <r>
    <n v="552"/>
    <x v="494"/>
    <s v="Carrer de Sant Llorenç 36"/>
    <s v="Sant Llorenç"/>
    <s v="masculí"/>
    <s v="sí"/>
    <s v="sí"/>
    <s v="sí"/>
    <s v="sí"/>
    <s v="no"/>
    <n v="0.2"/>
    <s v="Minoritari"/>
    <s v="cognom"/>
    <s v="casa"/>
    <s v="a: casa+article+nom propi"/>
    <s v="f: llinatge"/>
  </r>
  <r>
    <n v="553"/>
    <x v="495"/>
    <s v="Carrer Castell 44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554"/>
    <x v="496"/>
    <s v="Carrer de les Llices 24"/>
    <s v="Sant Pau"/>
    <s v="masculí"/>
    <s v="sí"/>
    <s v="sí"/>
    <s v="sí"/>
    <s v="no"/>
    <s v="sí"/>
    <n v="0.6"/>
    <s v="Ocasional"/>
    <s v="cognom"/>
    <s v="família"/>
    <s v="a: casa+article+nom propi"/>
    <s v="f: llinatge"/>
  </r>
  <r>
    <n v="555"/>
    <x v="497"/>
    <s v="Carrer de Sant Llorenç 16"/>
    <s v="Sant Miquel"/>
    <s v="masculí"/>
    <s v="sí"/>
    <s v="sí"/>
    <s v="sí"/>
    <s v="sí"/>
    <s v="sí"/>
    <n v="0.6"/>
    <s v="Ocasional"/>
    <s v="renom"/>
    <s v="casa"/>
    <s v="f: casa+article+nom comú"/>
    <s v="m: origen"/>
  </r>
  <r>
    <n v="556"/>
    <x v="498"/>
    <s v="Carrer de Sant Miquel Petit 2"/>
    <s v="Sant Roc"/>
    <s v="masculí"/>
    <s v="sí"/>
    <s v="sí"/>
    <s v="sí"/>
    <s v="no"/>
    <s v="no"/>
    <n v="0.2"/>
    <s v="Minoritari"/>
    <s v="renom"/>
    <s v="casa"/>
    <s v="a: casa+article+nom propi"/>
    <s v="m: origen"/>
  </r>
  <r>
    <n v="557"/>
    <x v="499"/>
    <s v="Carrer de Sant Miquel Petit 1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558"/>
    <x v="500"/>
    <s v="Carrer de Sant Josep de Calassanç 3"/>
    <s v="Sant Domènec"/>
    <s v="masculí"/>
    <s v="sí"/>
    <s v="sí"/>
    <s v="sí"/>
    <s v="sí"/>
    <s v="sí"/>
    <n v="0.6"/>
    <s v="Ocasional"/>
    <s v="renom"/>
    <s v="casa"/>
    <s v="f: casa+article+nom comú"/>
    <s v="o: malnom"/>
  </r>
  <r>
    <n v="559"/>
    <x v="501"/>
    <s v="Carrer de Llobera 23"/>
    <s v="Santa Anna"/>
    <s v="masculí"/>
    <s v="sí"/>
    <s v="sí"/>
    <s v="sí"/>
    <s v="no"/>
    <s v="no"/>
    <n v="0.2"/>
    <s v="Minoritari"/>
    <s v="renom"/>
    <s v="casa"/>
    <s v="f: casa+article+nom comú"/>
    <s v="o: malnom"/>
  </r>
  <r>
    <n v="560"/>
    <x v="502"/>
    <s v="Carrer de Sant Nicolau 7"/>
    <s v="Sant Salvador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561"/>
    <x v="503"/>
    <s v="Plaça de Sant Pere 9 bis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62"/>
    <x v="504"/>
    <s v="Carrer de Sant Pau 21"/>
    <s v="Sant Pau"/>
    <s v="masculí"/>
    <s v="sí"/>
    <s v="sí"/>
    <s v="sí"/>
    <s v="sí"/>
    <s v="no"/>
    <n v="0.2"/>
    <s v="Minoritari"/>
    <s v="renom"/>
    <s v="casa"/>
    <s v="h: casa+article+nom comú+adjectiu"/>
    <s v="o: malnom"/>
  </r>
  <r>
    <n v="563"/>
    <x v="505"/>
    <s v="Carrer de Sant Roc 4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64"/>
    <x v="506"/>
    <s v="Carrer de Sant Miquel 1 i 3"/>
    <s v="Sant Miquel"/>
    <s v="masculí"/>
    <s v="sí"/>
    <s v="sí"/>
    <s v="sí"/>
    <s v="no"/>
    <s v="sí"/>
    <n v="0.6"/>
    <s v="Ocasional"/>
    <s v="cognom"/>
    <s v="casa"/>
    <s v="l: sintagma nominal"/>
    <s v="f: llinatge"/>
  </r>
  <r>
    <n v="565"/>
    <x v="507"/>
    <s v="Carrer de Sant Miquel Petit 1"/>
    <s v="Sant Roc"/>
    <s v="masculí"/>
    <s v="sí"/>
    <s v="sí"/>
    <s v="sí"/>
    <s v="no"/>
    <s v="sí"/>
    <n v="1"/>
    <s v="Habitual"/>
    <s v="renom"/>
    <s v="casa"/>
    <s v="f: casa+article+nom comú"/>
    <s v="j: ofici"/>
  </r>
  <r>
    <n v="566"/>
    <x v="508"/>
    <s v="Plaça de Sant Roc 1"/>
    <s v="Sant Roc"/>
    <s v="masculí"/>
    <s v="sí"/>
    <s v="sí"/>
    <s v="sí"/>
    <s v="sí"/>
    <s v="no"/>
    <n v="0.4"/>
    <s v="Ocasional"/>
    <s v="cognom"/>
    <s v="propietari"/>
    <s v="i: casa+article+nom comú+sintagma nominal"/>
    <s v="f: llinatge"/>
  </r>
  <r>
    <n v="567"/>
    <x v="509"/>
    <s v="Carrer Castell 20"/>
    <s v="Santa Susanna"/>
    <s v="femení"/>
    <s v="sí"/>
    <s v="sí"/>
    <s v="sí"/>
    <s v="sí"/>
    <s v="sí"/>
    <n v="1"/>
    <s v="Habitual"/>
    <s v="institució"/>
    <s v="casa"/>
    <s v="f: casa+article+nom comú"/>
    <s v="p: institució"/>
  </r>
  <r>
    <n v="568"/>
    <x v="510"/>
    <s v="Carrer de Sant Roc 4"/>
    <s v="Sant Roc"/>
    <s v="femení"/>
    <s v="sí"/>
    <s v="sí"/>
    <s v="sí"/>
    <s v="sí"/>
    <s v="sí"/>
    <n v="0.8"/>
    <s v="Habitual"/>
    <s v="religios"/>
    <s v="propietari"/>
    <s v="a: casa+article+nom propi"/>
    <s v="p: institució"/>
  </r>
  <r>
    <n v="569"/>
    <x v="511"/>
    <s v="Carrer de Sant Llorenç 49"/>
    <s v="Sant Llorenç"/>
    <s v="femení"/>
    <s v="sí"/>
    <s v="sí"/>
    <s v="sí"/>
    <s v="sí"/>
    <s v="sí"/>
    <n v="0.6"/>
    <s v="Ocasional"/>
    <s v="nom"/>
    <s v="propietari"/>
    <s v="e: casa+article+nom propi+sintagma nominal"/>
    <s v="d: prenom+origen"/>
  </r>
  <r>
    <n v="570"/>
    <x v="512"/>
    <s v="Travessia de Sant Isidre 16"/>
    <s v="Santa Susanna"/>
    <s v="femení"/>
    <s v="sí"/>
    <s v="sí"/>
    <s v="sí"/>
    <s v="sí"/>
    <s v="sí"/>
    <n v="0.8"/>
    <s v="Habitual"/>
    <s v="religios"/>
    <s v="casa"/>
    <s v="f: casa+article+nom comú"/>
    <s v="p: institució"/>
  </r>
  <r>
    <n v="571"/>
    <x v="513"/>
    <s v="Carrer de Sant Miquel 15"/>
    <s v="Sant Miquel"/>
    <s v="masculí"/>
    <s v="sí"/>
    <s v="sí"/>
    <s v="sí"/>
    <s v="no"/>
    <s v="sí"/>
    <n v="0.6"/>
    <s v="Ocasional"/>
    <s v="origen"/>
    <s v="casa"/>
    <s v="i: casa+article+nom comú+sintagma nominal"/>
    <s v="m: origen"/>
  </r>
  <r>
    <n v="572"/>
    <x v="514"/>
    <s v="Carrer de la Regata 26"/>
    <s v="Sant Ignasi"/>
    <s v="femení"/>
    <s v="sí"/>
    <s v="sí"/>
    <s v="sí"/>
    <s v="sí"/>
    <s v="sí"/>
    <n v="0.6"/>
    <s v="Ocasional"/>
    <s v="cognom"/>
    <s v="propietari"/>
    <s v="e: casa+article+nom propi+sintagma nominal"/>
    <s v="h: llinatge+origen"/>
  </r>
  <r>
    <n v="573"/>
    <x v="515"/>
    <s v="Carrer de Sant Roc 1"/>
    <s v="Sant Roc"/>
    <s v="femení"/>
    <s v="sí"/>
    <s v="sí"/>
    <s v="sí"/>
    <s v="sí"/>
    <s v="sí"/>
    <n v="0.6"/>
    <s v="Ocasional"/>
    <s v="renom"/>
    <s v="casa"/>
    <s v="a: casa+article+nom propi"/>
    <s v="m: origen"/>
  </r>
  <r>
    <n v="574"/>
    <x v="516"/>
    <s v="Carrer de Santa Llúcia 11"/>
    <s v="Sant Llorenç"/>
    <s v="masculí"/>
    <s v="sí"/>
    <s v="sí"/>
    <s v="no"/>
    <s v="sí"/>
    <s v="no"/>
    <n v="0.4"/>
    <s v="Ocasional"/>
    <s v="cognom"/>
    <s v="propietari"/>
    <s v="g: casa+article+nom comú+nom propi"/>
    <s v="h: llinatge+origen"/>
  </r>
  <r>
    <n v="575"/>
    <x v="517"/>
    <s v="Carrer de Sant Miquel 4"/>
    <s v="Sant Miquel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576"/>
    <x v="518"/>
    <s v="Carrer dels Dominics 15"/>
    <s v="Sant Ignasi"/>
    <s v="masculí"/>
    <s v="sí"/>
    <s v="sí"/>
    <s v="sí"/>
    <s v="no"/>
    <s v="no"/>
    <n v="0.2"/>
    <s v="Minoritari"/>
    <s v="ofici"/>
    <s v="casa"/>
    <s v="f: casa+article+nom comú"/>
    <s v="j: ofici"/>
  </r>
  <r>
    <n v="577"/>
    <x v="519"/>
    <s v="Carrer Castell 19"/>
    <s v="Sant Domènec"/>
    <s v="masculí"/>
    <s v="sí"/>
    <s v="sí"/>
    <s v="sí"/>
    <s v="sí"/>
    <s v="sí"/>
    <n v="1"/>
    <s v="Habitual"/>
    <s v="cognom"/>
    <s v="casa"/>
    <s v="l: sintagma nominal"/>
    <s v="f: llinatge"/>
  </r>
  <r>
    <n v="578"/>
    <x v="520"/>
    <s v="Plaça Major 4"/>
    <s v="Sant Serapi"/>
    <s v="masculí"/>
    <s v="sí"/>
    <s v="sí"/>
    <s v="sí"/>
    <s v="sí"/>
    <s v="no"/>
    <n v="0.4"/>
    <s v="Ocasional"/>
    <s v="nom"/>
    <s v="casa"/>
    <s v="l: sintagma nominal"/>
    <s v="b: prenom+llinatge"/>
  </r>
  <r>
    <n v="579"/>
    <x v="521"/>
    <s v="Carrer de Sant Roc 2"/>
    <s v="Sant Roc"/>
    <s v="femení"/>
    <s v="sí"/>
    <s v="sí"/>
    <s v="sí"/>
    <s v="no"/>
    <s v="no"/>
    <n v="0.2"/>
    <s v="Minoritari"/>
    <s v="institució"/>
    <s v="casa"/>
    <s v="l: sintagma nominal"/>
    <s v="p: institució"/>
  </r>
  <r>
    <n v="580"/>
    <x v="522"/>
    <s v="Travessia de Sant Isidre 5"/>
    <s v="Santa Susanna"/>
    <s v="masculí"/>
    <s v="sí"/>
    <s v="sí"/>
    <s v="sí"/>
    <s v="no"/>
    <s v="no"/>
    <n v="0.4"/>
    <s v="Ocasional"/>
    <s v="origen"/>
    <s v="casa"/>
    <s v="l: sintagma nominal"/>
    <s v="p: institució"/>
  </r>
  <r>
    <n v="581"/>
    <x v="523"/>
    <s v="Plaça de la Catedral 6"/>
    <s v="Sant Miquel"/>
    <s v="femení"/>
    <s v="sí"/>
    <s v="sí"/>
    <s v="sí"/>
    <s v="no"/>
    <s v="sí"/>
    <n v="0.8"/>
    <s v="Habitual"/>
    <s v="religios"/>
    <s v="casa"/>
    <s v="l: sintagma nominal"/>
    <s v="p: institució"/>
  </r>
  <r>
    <n v="582"/>
    <x v="524"/>
    <s v="Plaça de la Catedral 6"/>
    <s v="Sant Miquel"/>
    <s v="femení"/>
    <s v="sí"/>
    <s v="sí"/>
    <s v="sí"/>
    <s v="sí"/>
    <s v="sí"/>
    <n v="1"/>
    <s v="Habitual"/>
    <s v="religios"/>
    <s v="casa"/>
    <s v="l: sintagma nominal"/>
    <s v="p: institució"/>
  </r>
  <r>
    <n v="583"/>
    <x v="525"/>
    <s v="Carrer de Sant Pau 27 i 29"/>
    <s v="Sant Pau"/>
    <s v="masculí"/>
    <s v="sí"/>
    <s v="no"/>
    <s v="sí"/>
    <s v="no"/>
    <s v="sí"/>
    <n v="0.6"/>
    <s v="Ocasional"/>
    <s v="marca"/>
    <s v="comerç"/>
    <s v="l: sintagma nominal"/>
    <s v="q: nom comercial"/>
  </r>
  <r>
    <n v="584"/>
    <x v="526"/>
    <s v="Carrer de Sant Josep de Calassanç 1"/>
    <s v="Sant Domènec"/>
    <s v="masculí"/>
    <s v="sí"/>
    <s v="sí"/>
    <s v="sí"/>
    <s v="no"/>
    <s v="sí"/>
    <n v="0.8"/>
    <s v="Habitual"/>
    <s v="marca"/>
    <s v="comerç"/>
    <s v="l: sintagma nominal"/>
    <s v="q: nom comercial"/>
  </r>
  <r>
    <n v="585"/>
    <x v="527"/>
    <s v="Carrer de Llobera 31"/>
    <s v="Santa Anna"/>
    <s v="femení"/>
    <s v="sí"/>
    <s v="sí"/>
    <s v="sí"/>
    <s v="no"/>
    <s v="sí"/>
    <n v="1"/>
    <s v="Habitual"/>
    <s v="institució"/>
    <s v="casa"/>
    <s v="l: sintagma nominal"/>
    <s v="p: institució"/>
  </r>
  <r>
    <n v="586"/>
    <x v="528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587"/>
    <x v="529"/>
    <s v="Plaça de Sant Roc 10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88"/>
    <x v="530"/>
    <s v="Carrer de Santa Llúcia 17"/>
    <s v="Sant Llorenç"/>
    <s v="masculí"/>
    <s v="sí"/>
    <s v="sí"/>
    <s v="sí"/>
    <s v="sí"/>
    <s v="sí"/>
    <n v="0.6"/>
    <s v="Ocasional"/>
    <s v="cognom"/>
    <s v="propietari"/>
    <s v="l: sintagma nominal"/>
    <s v="h: llinatge+origen"/>
  </r>
  <r>
    <n v="589"/>
    <x v="531"/>
    <s v="Travessia de Sant Miquel Petit 6"/>
    <s v="Sant Roc"/>
    <s v="masculí"/>
    <s v="sí"/>
    <s v="sí"/>
    <s v="sí"/>
    <s v="sí"/>
    <s v="no"/>
    <n v="0.4"/>
    <s v="Ocasional"/>
    <s v="nom"/>
    <s v="comerç"/>
    <s v="l: sintagma nominal"/>
    <s v="d: prenom+origen"/>
  </r>
  <r>
    <n v="590"/>
    <x v="532"/>
    <s v="Travessia dels Dominics 1"/>
    <s v="Sant Ignasi"/>
    <s v="masculí"/>
    <s v="sí"/>
    <s v="sí"/>
    <s v="sí"/>
    <s v="no"/>
    <s v="no"/>
    <n v="0.4"/>
    <s v="Ocasional"/>
    <s v="ofici"/>
    <s v="comerç"/>
    <s v="l: sintagma nominal"/>
    <s v="p: institució"/>
  </r>
  <r>
    <n v="591"/>
    <x v="533"/>
    <s v="Carrer del Bou 1, 3 i 5"/>
    <s v="Sant Miquel"/>
    <s v="masculí"/>
    <s v="sí"/>
    <s v="sí"/>
    <s v="sí"/>
    <s v="no"/>
    <s v="no"/>
    <n v="0.2"/>
    <s v="Minoritari"/>
    <s v="marca"/>
    <s v="casa"/>
    <s v="l: sintagma nominal"/>
    <s v="q: nom comercial"/>
  </r>
  <r>
    <n v="592"/>
    <x v="534"/>
    <s v="Carrer de les Llices 9"/>
    <s v="Sant Pau"/>
    <s v="masculí"/>
    <s v="sí"/>
    <s v="sí"/>
    <s v="sí"/>
    <s v="sí"/>
    <s v="sí"/>
    <n v="1"/>
    <s v="Habitual"/>
    <s v="marca"/>
    <s v="casa"/>
    <s v="l: sintagma nominal"/>
    <s v="q: nom comercial"/>
  </r>
  <r>
    <n v="593"/>
    <x v="535"/>
    <s v="Carrer Estret 4"/>
    <s v="Santa Anna"/>
    <s v="masculí"/>
    <s v="sí"/>
    <s v="no"/>
    <s v="sí"/>
    <s v="no"/>
    <s v="no"/>
    <n v="0.2"/>
    <s v="Minoritari"/>
    <s v="ofici"/>
    <s v="casa"/>
    <s v="l: sintagma nominal"/>
    <s v="j: ofici"/>
  </r>
  <r>
    <n v="594"/>
    <x v="536"/>
    <s v="Plaça Major 2"/>
    <s v="Sant Serapi"/>
    <s v="masculí"/>
    <s v="sí"/>
    <s v="sí"/>
    <s v="sí"/>
    <s v="no"/>
    <s v="sí"/>
    <n v="1"/>
    <s v="Habitual"/>
    <s v="marca"/>
    <s v="comerç"/>
    <s v="l: sintagma nominal"/>
    <s v="q: nom comercial"/>
  </r>
  <r>
    <n v="595"/>
    <x v="537"/>
    <s v="Carrer de Sant Llorenç 30"/>
    <s v="Sant Ignasi"/>
    <s v="masculí"/>
    <s v="sí"/>
    <s v="sí"/>
    <s v="sí"/>
    <s v="no"/>
    <s v="no"/>
    <n v="0.2"/>
    <s v="Minoritari"/>
    <s v="renom"/>
    <s v="casa"/>
    <s v="l: sintagma nominal"/>
    <s v="o: malnom"/>
  </r>
  <r>
    <n v="596"/>
    <x v="538"/>
    <s v="Carrer de Sant Miquel Petit 6"/>
    <s v="Sant Roc"/>
    <s v="masculí"/>
    <s v="sí"/>
    <s v="sí"/>
    <s v="sí"/>
    <s v="sí"/>
    <s v="no"/>
    <n v="0.4"/>
    <s v="Ocasional"/>
    <s v="renom"/>
    <s v="propietari"/>
    <s v="l: sintagma nominal"/>
    <s v="o: malnom"/>
  </r>
  <r>
    <n v="597"/>
    <x v="539"/>
    <s v="Carrer de Llobera 37"/>
    <s v="Santa Anna"/>
    <s v="masculí"/>
    <s v="sí"/>
    <s v="sí"/>
    <s v="sí"/>
    <s v="no"/>
    <s v="sí"/>
    <n v="0.6"/>
    <s v="Ocasional"/>
    <s v="renom"/>
    <s v="casa"/>
    <s v="l: sintagma nominal"/>
    <s v="q: nom comercial"/>
  </r>
  <r>
    <n v="598"/>
    <x v="540"/>
    <s v="Carrer de Llobera 37"/>
    <s v="Santa Anna"/>
    <s v="masculí"/>
    <s v="sí"/>
    <s v="sí"/>
    <s v="sí"/>
    <s v="sí"/>
    <s v="sí"/>
    <n v="0.6"/>
    <s v="Ocasional"/>
    <s v="religios"/>
    <s v="casa"/>
    <s v="l: sintagma nominal"/>
    <s v="q: nom comercial"/>
  </r>
  <r>
    <n v="599"/>
    <x v="541"/>
    <s v="Carrer de Sant Miquel Petit 4"/>
    <s v="Sant Roc"/>
    <s v="masculí"/>
    <s v="sí"/>
    <s v="sí"/>
    <s v="sí"/>
    <s v="no"/>
    <s v="no"/>
    <n v="0.2"/>
    <s v="Minoritari"/>
    <s v="ofici"/>
    <s v="comerç"/>
    <s v="l: sintagma nominal"/>
    <s v="k: ofici+origen"/>
  </r>
  <r>
    <n v="600"/>
    <x v="542"/>
    <s v="Carrer de Santa Llúcia 5"/>
    <s v="Sant Llorenç"/>
    <s v="masculí"/>
    <s v="sí"/>
    <s v="sí"/>
    <s v="sí"/>
    <s v="sí"/>
    <s v="sí"/>
    <n v="0.6"/>
    <s v="Ocasional"/>
    <s v="marca"/>
    <s v="propietari"/>
    <s v="l: sintagma nominal"/>
    <s v="q: nom comercial"/>
  </r>
  <r>
    <n v="601"/>
    <x v="543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602"/>
    <x v="544"/>
    <s v="Carrer de Sant Nicolau 6"/>
    <s v="Sant Salvador"/>
    <s v="masculí"/>
    <s v="sí"/>
    <s v="sí"/>
    <s v="sí"/>
    <s v="sí"/>
    <s v="no"/>
    <n v="0.4"/>
    <s v="Ocasional"/>
    <s v="cognom"/>
    <s v="propietari"/>
    <s v="l: sintagma nominal"/>
    <s v="f: llinatge"/>
  </r>
  <r>
    <n v="603"/>
    <x v="545"/>
    <s v="Carrer dels Dominics 13"/>
    <s v="Sant Ignasi"/>
    <s v="masculí"/>
    <s v="sí"/>
    <s v="sí"/>
    <s v="sí"/>
    <s v="sí"/>
    <s v="no"/>
    <n v="0.4"/>
    <s v="Ocasional"/>
    <s v="ofici"/>
    <s v="casa"/>
    <s v="l: sintagma nominal"/>
    <s v="b: prenom+llinatge"/>
  </r>
  <r>
    <n v="604"/>
    <x v="546"/>
    <s v="Carrer de Santa Llúcia 3"/>
    <s v="Sant Llorenç"/>
    <s v="masculí"/>
    <s v="sí"/>
    <s v="sí"/>
    <s v="sí"/>
    <s v="sí"/>
    <s v="sí"/>
    <n v="0.6"/>
    <s v="Ocasional"/>
    <s v="renom"/>
    <s v="comerç"/>
    <s v="l: sintagma nominal"/>
    <s v="m: origen"/>
  </r>
  <r>
    <n v="605"/>
    <x v="547"/>
    <s v="Carrer de Sant Llorenç 46b"/>
    <s v="Sant Llorenç"/>
    <s v="masculí"/>
    <s v="sí"/>
    <s v="no"/>
    <s v="sí"/>
    <s v="no"/>
    <s v="no"/>
    <n v="0.4"/>
    <s v="Ocasional"/>
    <s v="renom"/>
    <s v="família"/>
    <s v="l: sintagma nominal"/>
    <s v="o: malnom"/>
  </r>
  <r>
    <n v="606"/>
    <x v="548"/>
    <s v="Carrer de Sant Miquel Petit 12"/>
    <s v="Sant Roc"/>
    <s v="masculí"/>
    <s v="sí"/>
    <s v="sí"/>
    <s v="sí"/>
    <s v="no"/>
    <s v="no"/>
    <n v="0.4"/>
    <s v="Ocasional"/>
    <s v="renom"/>
    <s v="comerç"/>
    <s v="l: sintagma nominal"/>
    <s v="o: malnom"/>
  </r>
  <r>
    <n v="607"/>
    <x v="549"/>
    <s v="Carrer del Bou 1, 3 i 5"/>
    <s v="Sant Miquel"/>
    <s v="masculí"/>
    <s v="sí"/>
    <s v="no"/>
    <s v="sí"/>
    <s v="no"/>
    <s v="no"/>
    <n v="0.2"/>
    <s v="Minoritari"/>
    <s v="renom"/>
    <s v="comerç"/>
    <s v="l: sintagma nominal"/>
    <s v="o: malnom"/>
  </r>
  <r>
    <n v="608"/>
    <x v="550"/>
    <s v="Carrer dels Dominics 12 i 14"/>
    <s v="Sant Ignasi"/>
    <s v="masculí"/>
    <s v="sí"/>
    <s v="sí"/>
    <s v="sí"/>
    <s v="no"/>
    <s v="no"/>
    <n v="0.4"/>
    <s v="Ocasional"/>
    <s v="institució"/>
    <s v="casa"/>
    <s v="l: sintagma nominal"/>
    <s v="p: institució"/>
  </r>
  <r>
    <n v="609"/>
    <x v="551"/>
    <s v="Carrer de Sant Pau 27 i 29"/>
    <s v="Sant Pau"/>
    <s v="masculí"/>
    <s v="sí"/>
    <s v="no"/>
    <s v="sí"/>
    <s v="sí"/>
    <s v="sí"/>
    <n v="0.8"/>
    <s v="Habitual"/>
    <s v="institució"/>
    <s v="casa"/>
    <s v="l: sintagma nominal"/>
    <s v="p: institució"/>
  </r>
  <r>
    <n v="610"/>
    <x v="552"/>
    <s v="Carrer dels Dominics 12 i 14"/>
    <s v="Sant Ignasi"/>
    <s v="masculí"/>
    <s v="sí"/>
    <s v="sí"/>
    <s v="sí"/>
    <s v="no"/>
    <s v="no"/>
    <n v="0.4"/>
    <s v="Ocasional"/>
    <s v="renom"/>
    <s v="casa"/>
    <s v="l: sintagma nominal"/>
    <s v="p: institució"/>
  </r>
  <r>
    <n v="611"/>
    <x v="553"/>
    <s v="Carrer de Sant Pau 27 i 29"/>
    <s v="Sant Pau"/>
    <s v="masculí"/>
    <s v="sí"/>
    <s v="sí"/>
    <s v="sí"/>
    <s v="no"/>
    <s v="sí"/>
    <n v="0.8"/>
    <s v="Habitual"/>
    <s v="institució"/>
    <s v="casa"/>
    <s v="l: sintagma nominal"/>
    <s v="p: institució"/>
  </r>
  <r>
    <n v="612"/>
    <x v="554"/>
    <s v="Travessia de Sant Isidre 5"/>
    <s v="Santa Susanna"/>
    <s v="femení"/>
    <s v="sí"/>
    <s v="sí"/>
    <s v="sí"/>
    <s v="no"/>
    <s v="sí"/>
    <n v="1"/>
    <s v="Habitual"/>
    <s v="marca"/>
    <s v="comerç"/>
    <s v="l: sintagma nominal"/>
    <s v="q: nom comercial"/>
  </r>
  <r>
    <n v="613"/>
    <x v="555"/>
    <s v="Carrer Castell 22"/>
    <s v="Santa Susanna"/>
    <s v="femení"/>
    <s v="sí"/>
    <s v="sí"/>
    <s v="sí"/>
    <s v="no"/>
    <s v="no"/>
    <n v="0.2"/>
    <s v="Minoritari"/>
    <s v="ofici"/>
    <s v="comerç"/>
    <s v="l: sintagma nominal"/>
    <s v="g: llinatge+ofici"/>
  </r>
  <r>
    <n v="614"/>
    <x v="556"/>
    <s v="Carrer de Sant Roc 8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15"/>
    <x v="557"/>
    <s v="Carrer dels Dominics 16"/>
    <s v="Sant Llorenç"/>
    <s v="masculí"/>
    <s v="sí"/>
    <s v="sí"/>
    <s v="sí"/>
    <s v="no"/>
    <s v="no"/>
    <n v="0.4"/>
    <s v="Ocasional"/>
    <s v="renom"/>
    <s v="comerç"/>
    <s v="l: sintagma nominal"/>
    <s v="l: ofici+malnom"/>
  </r>
  <r>
    <n v="616"/>
    <x v="558"/>
    <s v="Carrer Castell 46"/>
    <s v="Santa Susanna"/>
    <s v="femení"/>
    <s v="sí"/>
    <s v="sí"/>
    <s v="sí"/>
    <s v="no"/>
    <s v="sí"/>
    <n v="1"/>
    <s v="Habitual"/>
    <s v="ofici"/>
    <s v="comerç"/>
    <s v="l: sintagma nominal"/>
    <s v="q: nom comercial"/>
  </r>
  <r>
    <n v="617"/>
    <x v="559"/>
    <s v="Carrer dels Dominics 2"/>
    <s v="Sant Miquel"/>
    <s v="femení"/>
    <s v="sí"/>
    <s v="sí"/>
    <s v="sí"/>
    <s v="no"/>
    <s v="no"/>
    <n v="0.4"/>
    <s v="Ocasional"/>
    <s v="marca"/>
    <s v="comerç"/>
    <s v="l: sintagma nominal"/>
    <s v="q: nom comercial"/>
  </r>
  <r>
    <n v="618"/>
    <x v="560"/>
    <s v="Carrer de Sant Pau 18"/>
    <s v="Sant Pau"/>
    <s v="femení"/>
    <s v="sí"/>
    <s v="sí"/>
    <s v="sí"/>
    <s v="no"/>
    <s v="no"/>
    <n v="0.2"/>
    <s v="Minoritari"/>
    <s v="ofici"/>
    <s v="casa"/>
    <s v="l: sintagma nominal"/>
    <s v="q: nom comercial"/>
  </r>
  <r>
    <n v="619"/>
    <x v="561"/>
    <s v="Carrer dels Dominics 2"/>
    <s v="Sant Miquel"/>
    <s v="femení"/>
    <s v="sí"/>
    <s v="sí"/>
    <s v="sí"/>
    <s v="no"/>
    <s v="sí"/>
    <n v="0.8"/>
    <s v="Habitual"/>
    <s v="ofici"/>
    <s v="comerç"/>
    <s v="l: sintagma nominal"/>
    <s v="c: prenom+ofici"/>
  </r>
  <r>
    <n v="620"/>
    <x v="562"/>
    <s v="Carrer dels Dominics 2"/>
    <s v="Sant Miquel"/>
    <s v="femení"/>
    <s v="sí"/>
    <s v="sí"/>
    <s v="sí"/>
    <s v="no"/>
    <s v="no"/>
    <n v="0.4"/>
    <s v="Ocasional"/>
    <s v="ofici"/>
    <s v="comerç"/>
    <s v="l: sintagma nominal"/>
    <s v="g: llinatge+ofici"/>
  </r>
  <r>
    <n v="621"/>
    <x v="563"/>
    <s v="Plaça de la Catedral 3 i 4"/>
    <s v="Sant Miquel"/>
    <s v="femení"/>
    <s v="sí"/>
    <s v="sí"/>
    <s v="sí"/>
    <s v="sí"/>
    <s v="sí"/>
    <n v="0.8"/>
    <s v="Habitual"/>
    <s v="ofici"/>
    <s v="casa"/>
    <s v="l: sintagma nominal"/>
    <s v="g: llinatge+ofici"/>
  </r>
  <r>
    <n v="622"/>
    <x v="564"/>
    <s v="Plaça de Sant Pere 10"/>
    <s v="Santa Anna"/>
    <s v="masculí"/>
    <s v="sí"/>
    <s v="sí"/>
    <s v="sí"/>
    <s v="no"/>
    <s v="no"/>
    <n v="0.4"/>
    <s v="Ocasional"/>
    <s v="ofici"/>
    <s v="comerç"/>
    <s v="l: sintagma nominal"/>
    <s v="q: nom comercial"/>
  </r>
  <r>
    <n v="623"/>
    <x v="565"/>
    <s v="Carrer Castell 32"/>
    <s v="Santa Susanna"/>
    <s v="masculí"/>
    <s v="sí"/>
    <s v="sí"/>
    <s v="sí"/>
    <s v="no"/>
    <s v="no"/>
    <n v="0.2"/>
    <s v="Minoritari"/>
    <s v="ofici"/>
    <s v="comerç"/>
    <s v="l: sintagma nominal"/>
    <s v="k: ofici+origen"/>
  </r>
  <r>
    <n v="624"/>
    <x v="566"/>
    <s v="Carrer dels Dominics 16"/>
    <s v="Sant Llorenç"/>
    <s v="femení"/>
    <s v="sí"/>
    <s v="sí"/>
    <s v="sí"/>
    <s v="no"/>
    <s v="no"/>
    <n v="0.4"/>
    <s v="Ocasional"/>
    <s v="ofici"/>
    <s v="comerç"/>
    <s v="l: sintagma nominal"/>
    <s v="g: llinatge+ofici"/>
  </r>
  <r>
    <n v="625"/>
    <x v="567"/>
    <s v="Carrer de Sant Miquel Petit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26"/>
    <x v="568"/>
    <s v="Carrer Castell 29"/>
    <s v="Santa Susanna"/>
    <s v="masculí"/>
    <s v="sí"/>
    <s v="sí"/>
    <s v="sí"/>
    <s v="no"/>
    <s v="no"/>
    <n v="0.2"/>
    <s v="Minoritari"/>
    <s v="ofici"/>
    <s v="comerç"/>
    <s v="l: sintagma nominal"/>
    <s v="g: llinatge+ofici"/>
  </r>
  <r>
    <n v="627"/>
    <x v="569"/>
    <s v="Carrer de Llobera 34"/>
    <s v="Santa Anna"/>
    <s v="masculí"/>
    <s v="sí"/>
    <s v="no"/>
    <s v="sí"/>
    <s v="no"/>
    <s v="no"/>
    <n v="0.2"/>
    <s v="Minoritari"/>
    <s v="institució"/>
    <s v="casa"/>
    <s v="l: sintagma nominal"/>
    <s v="p: institució"/>
  </r>
  <r>
    <n v="628"/>
    <x v="570"/>
    <s v="Carrer de Llobera 34"/>
    <s v="Santa Anna"/>
    <s v="masculí"/>
    <s v="sí"/>
    <s v="no"/>
    <s v="sí"/>
    <s v="sí"/>
    <s v="no"/>
    <n v="0.4"/>
    <s v="Ocasional"/>
    <s v="institució"/>
    <s v="casa"/>
    <s v="l: sintagma nominal"/>
    <s v="p: institució"/>
  </r>
  <r>
    <n v="629"/>
    <x v="571"/>
    <s v="Plaça de Sant Roc 7"/>
    <s v="Sant Roc"/>
    <s v="masculí"/>
    <s v="sí"/>
    <s v="sí"/>
    <s v="sí"/>
    <s v="sí"/>
    <s v="sí"/>
    <n v="1"/>
    <s v="Habitual"/>
    <s v="marca"/>
    <s v="casa"/>
    <s v="l: sintagma nominal"/>
    <s v="q: nom comercial"/>
  </r>
  <r>
    <n v="630"/>
    <x v="572"/>
    <s v="Carrer de les Llices 9"/>
    <s v="Sant Pau"/>
    <s v="femení"/>
    <s v="sí"/>
    <s v="no"/>
    <s v="sí"/>
    <s v="no"/>
    <s v="no"/>
    <n v="0.2"/>
    <s v="Minoritari"/>
    <s v="marca"/>
    <s v="casa"/>
    <s v="l: sintagma nominal"/>
    <s v="q: nom comercial"/>
  </r>
  <r>
    <n v="631"/>
    <x v="573"/>
    <s v="Carrer de Sant Josep de Calassanç 7"/>
    <s v="Sant Domènec"/>
    <s v="femení"/>
    <s v="sí"/>
    <s v="sí"/>
    <s v="sí"/>
    <s v="no"/>
    <s v="no"/>
    <n v="0.4"/>
    <s v="Ocasional"/>
    <s v="cognom"/>
    <s v="comerç"/>
    <s v="l: sintagma nominal"/>
    <s v="g: llinatge+ofici"/>
  </r>
  <r>
    <n v="632"/>
    <x v="574"/>
    <s v="Carrer de Llobera 37"/>
    <s v="Santa Anna"/>
    <s v="masculí"/>
    <s v="sí"/>
    <s v="sí"/>
    <s v="sí"/>
    <s v="no"/>
    <s v="sí"/>
    <n v="0.8"/>
    <s v="Habitual"/>
    <s v="marca"/>
    <s v="comerç"/>
    <s v="l: sintagma nominal"/>
    <s v="g: llinatge+ofici"/>
  </r>
  <r>
    <n v="633"/>
    <x v="575"/>
    <s v="Carrer de Llobera 36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634"/>
    <x v="576"/>
    <s v="Carrer Llobera 1"/>
    <s v="Sant Serapi"/>
    <s v="masculí"/>
    <s v="sí"/>
    <s v="sí"/>
    <s v="sí"/>
    <s v="sí"/>
    <s v="sí"/>
    <n v="1"/>
    <s v="Habitual"/>
    <s v="institució"/>
    <s v="comerç"/>
    <s v="l: sintagma nominal"/>
    <s v="p: institució"/>
  </r>
  <r>
    <n v="635"/>
    <x v="577"/>
    <s v="Carrer Castell 21"/>
    <s v="Santa Susanna"/>
    <s v="masculí"/>
    <s v="sí"/>
    <s v="no"/>
    <s v="sí"/>
    <s v="no"/>
    <s v="no"/>
    <n v="0.4"/>
    <s v="Ocasional"/>
    <s v="marca"/>
    <s v="comerç"/>
    <s v="l: sintagma nominal"/>
    <s v="q: nom comercial"/>
  </r>
  <r>
    <n v="636"/>
    <x v="578"/>
    <s v="Carrer de les Llices 3 i 5"/>
    <s v="Sant Pau"/>
    <s v="masculí"/>
    <s v="sí"/>
    <s v="no"/>
    <s v="sí"/>
    <s v="no"/>
    <s v="no"/>
    <n v="0.2"/>
    <s v="Minoritari"/>
    <s v="cognom"/>
    <s v="propietari"/>
    <s v="l: sintagma nominal"/>
    <s v="f: llinatge"/>
  </r>
  <r>
    <n v="637"/>
    <x v="579"/>
    <s v="Carrer de Llobera 31"/>
    <s v="Santa Anna"/>
    <s v="femení"/>
    <s v="sí"/>
    <s v="sí"/>
    <s v="sí"/>
    <s v="no"/>
    <s v="sí"/>
    <n v="1"/>
    <s v="Habitual"/>
    <s v="marca"/>
    <s v="casa"/>
    <s v="l: sintagma nominal"/>
    <s v="q: nom comercial"/>
  </r>
  <r>
    <n v="638"/>
    <x v="580"/>
    <s v="Carrer Castell 21"/>
    <s v="Santa Susanna"/>
    <s v="femení"/>
    <s v="sí"/>
    <s v="sí"/>
    <s v="sí"/>
    <s v="no"/>
    <s v="no"/>
    <n v="0.4"/>
    <s v="Ocasional"/>
    <s v="renom"/>
    <s v="comerç"/>
    <s v="l: sintagma nominal"/>
    <s v="c: prenom+ofici"/>
  </r>
  <r>
    <n v="639"/>
    <x v="581"/>
    <s v="Carrer Castell 17"/>
    <s v="Sant Domènec"/>
    <s v="femení"/>
    <s v="sí"/>
    <s v="sí"/>
    <s v="sí"/>
    <s v="no"/>
    <s v="sí"/>
    <n v="0.8"/>
    <s v="Habitual"/>
    <s v="marca"/>
    <s v="comerç"/>
    <s v="l: sintagma nominal"/>
    <s v="q: nom comercial"/>
  </r>
  <r>
    <n v="640"/>
    <x v="582"/>
    <s v="Plaça Major 6"/>
    <s v="Sant Serapi"/>
    <s v="femení"/>
    <s v="sí"/>
    <s v="sí"/>
    <s v="sí"/>
    <s v="no"/>
    <s v="sí"/>
    <n v="1"/>
    <s v="Habitual"/>
    <s v="renom"/>
    <s v="casa"/>
    <s v="l: sintagma nominal"/>
    <s v="o: malnom"/>
  </r>
  <r>
    <n v="641"/>
    <x v="583"/>
    <s v="Plaça Major 6 i 7"/>
    <s v="Sant Serapi"/>
    <s v="femení"/>
    <s v="sí"/>
    <s v="sí"/>
    <s v="sí"/>
    <s v="no"/>
    <s v="no"/>
    <n v="0.2"/>
    <s v="Minoritari"/>
    <s v="renom"/>
    <s v="casa"/>
    <s v="l: sintagma nominal"/>
    <s v="o: malnom"/>
  </r>
  <r>
    <n v="642"/>
    <x v="584"/>
    <s v="Plaça de Sant Pere 8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643"/>
    <x v="585"/>
    <s v="Carrer Castell 9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644"/>
    <x v="586"/>
    <s v="Carrer dels Dominics 19"/>
    <s v="Sant Llorenç"/>
    <s v="masculí"/>
    <s v="sí"/>
    <s v="no"/>
    <s v="sí"/>
    <s v="no"/>
    <s v="no"/>
    <n v="0.2"/>
    <s v="Minoritari"/>
    <s v="renom"/>
    <s v="casa"/>
    <s v="l: sintagma nominal"/>
    <s v="m: origen"/>
  </r>
  <r>
    <n v="645"/>
    <x v="587"/>
    <s v="Carrer de Sant Llorenç 46b"/>
    <s v="Sant Llorenç"/>
    <s v="femení"/>
    <s v="sí"/>
    <s v="sí"/>
    <s v="sí"/>
    <s v="sí"/>
    <s v="sí"/>
    <n v="1"/>
    <s v="Habitual"/>
    <s v="marca"/>
    <s v="comerç"/>
    <s v="l: sintagma nominal"/>
    <s v="q: nom comercial"/>
  </r>
  <r>
    <n v="646"/>
    <x v="588"/>
    <s v="Carrer Sant Pere 3"/>
    <s v="Santa Susanna"/>
    <s v="femení"/>
    <s v="sí"/>
    <s v="sí"/>
    <s v="no"/>
    <s v="sí"/>
    <s v="sí"/>
    <n v="1"/>
    <s v="Habitual"/>
    <s v="marca"/>
    <s v="comerç"/>
    <s v="l: sintagma nominal"/>
    <s v="q: nom comercial"/>
  </r>
  <r>
    <n v="647"/>
    <x v="589"/>
    <s v="Carrer de Sant Josep de Calassanç 7"/>
    <s v="Sant Domènec"/>
    <s v="femení"/>
    <s v="sí"/>
    <s v="sí"/>
    <s v="sí"/>
    <s v="sí"/>
    <s v="sí"/>
    <n v="0.6"/>
    <s v="Ocasional"/>
    <s v="marca"/>
    <s v="comerç"/>
    <s v="l: sintagma nominal"/>
    <s v="q: nom comercial"/>
  </r>
  <r>
    <n v="648"/>
    <x v="590"/>
    <s v="Carrer de Sant Roc 1"/>
    <s v="Sant Roc"/>
    <s v="femení"/>
    <s v="sí"/>
    <s v="sí"/>
    <s v="sí"/>
    <s v="no"/>
    <s v="sí"/>
    <n v="1"/>
    <s v="Habitual"/>
    <s v="marca"/>
    <s v="comerç"/>
    <s v="l: sintagma nominal"/>
    <s v="q: nom comercial"/>
  </r>
  <r>
    <n v="649"/>
    <x v="591"/>
    <s v="Carrer dels Dominics 16"/>
    <s v="Sant Llorenç"/>
    <s v="femení"/>
    <s v="sí"/>
    <s v="sí"/>
    <s v="sí"/>
    <s v="no"/>
    <s v="no"/>
    <n v="0.4"/>
    <s v="Ocasional"/>
    <s v="cognom"/>
    <s v="comerç"/>
    <s v="l: sintagma nominal"/>
    <s v="g: llinatge+ofici"/>
  </r>
  <r>
    <n v="650"/>
    <x v="592"/>
    <s v="Carrer Castell 42"/>
    <s v="Santa Susanna"/>
    <s v="femení"/>
    <s v="sí"/>
    <s v="sí"/>
    <s v="sí"/>
    <s v="no"/>
    <s v="sí"/>
    <n v="0.6"/>
    <s v="Ocasional"/>
    <s v="renom"/>
    <s v="comerç"/>
    <s v="l: sintagma nominal"/>
    <s v="q: nom comercial"/>
  </r>
  <r>
    <n v="651"/>
    <x v="593"/>
    <s v="Carrer Castell 42"/>
    <s v="Santa Susanna"/>
    <s v="femení"/>
    <s v="sí"/>
    <s v="sí"/>
    <s v="sí"/>
    <s v="no"/>
    <s v="sí"/>
    <n v="0.6"/>
    <s v="Ocasional"/>
    <s v="marca"/>
    <s v="comerç"/>
    <s v="l: sintagma nominal"/>
    <s v="q: nom comercial"/>
  </r>
  <r>
    <n v="652"/>
    <x v="594"/>
    <s v="Carrer Castell 11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653"/>
    <x v="595"/>
    <s v="Travessia de Sant Isidre 5"/>
    <s v="Santa Susanna"/>
    <s v="femení"/>
    <s v="sí"/>
    <s v="sí"/>
    <s v="sí"/>
    <s v="sí"/>
    <s v="sí"/>
    <n v="1"/>
    <s v="Habitual"/>
    <s v="institució"/>
    <s v="casa"/>
    <s v="l: sintagma nominal"/>
    <s v="p: institució"/>
  </r>
  <r>
    <n v="654"/>
    <x v="596"/>
    <s v="Carrer de les Llices 3 i 5"/>
    <s v="Sant Pau"/>
    <s v="masculí"/>
    <s v="sí"/>
    <s v="sí"/>
    <s v="sí"/>
    <s v="no"/>
    <s v="sí"/>
    <n v="1"/>
    <s v="Habitual"/>
    <s v="marca"/>
    <s v="comerç"/>
    <s v="l: sintagma nominal"/>
    <s v="q: nom comercial"/>
  </r>
  <r>
    <n v="655"/>
    <x v="597"/>
    <s v="Carrer de Sant Pau 15"/>
    <s v="Sant Pau"/>
    <s v="masculí"/>
    <s v="sí"/>
    <s v="sí"/>
    <s v="sí"/>
    <s v="sí"/>
    <s v="sí"/>
    <n v="0.6"/>
    <s v="Ocasional"/>
    <s v="ofici"/>
    <s v="casa"/>
    <s v="l: sintagma nominal"/>
    <s v="g: llinatge+ofici"/>
  </r>
  <r>
    <n v="656"/>
    <x v="598"/>
    <s v="Carrer de Sant Miquel Petit 9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57"/>
    <x v="599"/>
    <s v="Carrer de Sant Roc 12"/>
    <s v="Sant Roc"/>
    <s v="masculí"/>
    <s v="sí"/>
    <s v="sí"/>
    <s v="sí"/>
    <s v="no"/>
    <s v="sí"/>
    <n v="0.8"/>
    <s v="Habitual"/>
    <s v="marca"/>
    <s v="comerç"/>
    <s v="l: sintagma nominal"/>
    <s v="g: llinatge+ofici"/>
  </r>
  <r>
    <n v="658"/>
    <x v="600"/>
    <s v="Carrer dels Dominics 10"/>
    <s v="Sant Miquel"/>
    <s v="masculí"/>
    <s v="sí"/>
    <s v="sí"/>
    <s v="sí"/>
    <s v="sí"/>
    <s v="sí"/>
    <n v="0.6"/>
    <s v="Ocasional"/>
    <s v="renom"/>
    <s v="casa"/>
    <s v="l: sintagma nominal"/>
    <s v="o: malnom"/>
  </r>
  <r>
    <n v="659"/>
    <x v="601"/>
    <s v="Carrer de Sant Miquel Petit 1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660"/>
    <x v="602"/>
    <s v="Carrer de Sant Roc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61"/>
    <x v="603"/>
    <s v="Carrer Llobera 14"/>
    <s v="Sant Serapi"/>
    <s v="masculí"/>
    <s v="sí"/>
    <s v="sí"/>
    <s v="sí"/>
    <s v="no"/>
    <s v="no"/>
    <n v="0.4"/>
    <s v="Ocasional"/>
    <s v="institució"/>
    <s v="casa"/>
    <s v="l: sintagma nominal"/>
    <s v="p: institució"/>
  </r>
  <r>
    <n v="662"/>
    <x v="604"/>
    <s v="Plaça de Palau Episcopal 1"/>
    <s v="Sant Serapi"/>
    <s v="masculí"/>
    <s v="sí"/>
    <s v="sí"/>
    <s v="sí"/>
    <s v="sí"/>
    <s v="sí"/>
    <n v="1"/>
    <s v="Habitual"/>
    <s v="religios"/>
    <s v="casa"/>
    <s v="l: sintagma nominal"/>
    <s v="p: institució"/>
  </r>
  <r>
    <n v="663"/>
    <x v="605"/>
    <s v="Carrer de Sant Roc 12"/>
    <s v="Sant Roc"/>
    <s v="masculí"/>
    <s v="sí"/>
    <s v="sí"/>
    <s v="sí"/>
    <s v="sí"/>
    <s v="sí"/>
    <n v="1"/>
    <s v="Habitual"/>
    <s v="marca"/>
    <s v="comerç"/>
    <s v="l: sintagma nominal"/>
    <s v="q: nom comercial"/>
  </r>
  <r>
    <n v="664"/>
    <x v="606"/>
    <s v="Carrer dels Dominics 12 i 14"/>
    <s v="Sant Ignasi"/>
    <s v="masculí"/>
    <s v="sí"/>
    <s v="sí"/>
    <s v="sí"/>
    <s v="sí"/>
    <s v="sí"/>
    <n v="1"/>
    <s v="Habitual"/>
    <s v="cognom"/>
    <s v="casa"/>
    <s v="l: sintagma nominal"/>
    <s v="f: llinatge"/>
  </r>
  <r>
    <n v="665"/>
    <x v="607"/>
    <s v="Carrer dels Dominics 12 i 14"/>
    <s v="Sant Ignasi"/>
    <s v="masculí"/>
    <s v="sí"/>
    <s v="sí"/>
    <s v="sí"/>
    <s v="no"/>
    <s v="sí"/>
    <n v="1"/>
    <s v="Habitual"/>
    <s v="cognom"/>
    <s v="casa"/>
    <s v="l: sintagma nominal"/>
    <s v="f: llinatge"/>
  </r>
  <r>
    <n v="666"/>
    <x v="608"/>
    <s v="Carrer de les Llices 14"/>
    <s v="Sant Pau"/>
    <s v="femení"/>
    <s v="sí"/>
    <s v="sí"/>
    <s v="no"/>
    <s v="sí"/>
    <s v="sí"/>
    <n v="1"/>
    <s v="Habitual"/>
    <s v="ofici"/>
    <s v="comerç"/>
    <s v="l: sintagma nominal"/>
    <s v="c: prenom+ofici"/>
  </r>
  <r>
    <n v="667"/>
    <x v="609"/>
    <s v="Carrer de Santa Llúcia 14"/>
    <s v="Sant Llorenç"/>
    <s v="masculí"/>
    <s v="sí"/>
    <s v="sí"/>
    <s v="sí"/>
    <s v="sí"/>
    <s v="sí"/>
    <n v="0.6"/>
    <s v="Ocasional"/>
    <s v="cognom"/>
    <s v="propietari"/>
    <s v="l: sintagma nominal"/>
    <s v="l: ofici+malnom"/>
  </r>
  <r>
    <n v="668"/>
    <x v="610"/>
    <s v="Carrer dels Dominics 16"/>
    <s v="Sant Llorenç"/>
    <s v="masculí"/>
    <s v="sí"/>
    <s v="sí"/>
    <s v="sí"/>
    <s v="sí"/>
    <s v="sí"/>
    <n v="0.8"/>
    <s v="Habitual"/>
    <s v="cognom"/>
    <s v="casa"/>
    <s v="l: sintagma nominal"/>
    <s v="f: llinatge"/>
  </r>
  <r>
    <n v="669"/>
    <x v="611"/>
    <s v="Carrer de Sant Roc 14"/>
    <s v="Sant Roc"/>
    <s v="masculí"/>
    <s v="sí"/>
    <s v="sí"/>
    <s v="sí"/>
    <s v="no"/>
    <s v="sí"/>
    <n v="1"/>
    <s v="Habitual"/>
    <s v="marca"/>
    <s v="comerç"/>
    <s v="l: sintagma nominal"/>
    <s v="q: nom comercial"/>
  </r>
  <r>
    <n v="670"/>
    <x v="612"/>
    <s v="Carrer de Santa Llúcia 23"/>
    <s v="Sant Llorenç"/>
    <s v="femení"/>
    <s v="sí"/>
    <s v="sí"/>
    <s v="sí"/>
    <s v="no"/>
    <s v="no"/>
    <n v="0.4"/>
    <s v="Ocasional"/>
    <s v="nom"/>
    <s v="propietari"/>
    <s v="l: sintagma nominal"/>
    <s v="d: prenom+origen"/>
  </r>
  <r>
    <n v="671"/>
    <x v="613"/>
    <s v="Plaça Sant Salvador 10"/>
    <s v="Sant Salvador"/>
    <s v="femení"/>
    <s v="sí"/>
    <s v="sí"/>
    <s v="sí"/>
    <s v="no"/>
    <s v="sí"/>
    <n v="0.8"/>
    <s v="Habitual"/>
    <s v="renom"/>
    <s v="casa"/>
    <s v="l: sintagma nominal"/>
    <s v="k: ofici+origen"/>
  </r>
  <r>
    <n v="672"/>
    <x v="614"/>
    <s v="Carrer de Sant Llorenç 41"/>
    <s v="Sant Llorenç"/>
    <s v="femení"/>
    <s v="sí"/>
    <s v="sí"/>
    <s v="sí"/>
    <s v="sí"/>
    <s v="no"/>
    <n v="0.4"/>
    <s v="Ocasional"/>
    <s v="cognom"/>
    <s v="casa"/>
    <s v="l: sintagma nominal"/>
    <s v="g: llinatge+ofici"/>
  </r>
  <r>
    <n v="673"/>
    <x v="615"/>
    <s v="Carrer de Sant Llorenç 49"/>
    <s v="Sant Llorenç"/>
    <s v="masculí"/>
    <s v="sí"/>
    <s v="sí"/>
    <s v="sí"/>
    <s v="no"/>
    <s v="no"/>
    <n v="0.2"/>
    <s v="Minoritari"/>
    <s v="cognom"/>
    <s v="comerç"/>
    <s v="l: sintagma nominal"/>
    <s v="g: llinatge+ofici"/>
  </r>
  <r>
    <n v="674"/>
    <x v="616"/>
    <s v="Carrer de Sant Llorenç 19"/>
    <s v="Sant Ignasi"/>
    <s v="masculí"/>
    <s v="sí"/>
    <s v="sí"/>
    <s v="sí"/>
    <s v="no"/>
    <s v="no"/>
    <n v="0.4"/>
    <s v="Ocasional"/>
    <s v="ofici"/>
    <s v="comerç"/>
    <s v="l: sintagma nominal"/>
    <s v="g: llinatge+ofici"/>
  </r>
  <r>
    <n v="675"/>
    <x v="617"/>
    <s v="Carrer Castell 13"/>
    <s v="Sant Domènec"/>
    <s v="masculí"/>
    <s v="sí"/>
    <s v="sí"/>
    <s v="sí"/>
    <s v="no"/>
    <s v="no"/>
    <n v="0.4"/>
    <s v="Ocasional"/>
    <s v="ofici"/>
    <s v="comerç"/>
    <s v="l: sintagma nominal"/>
    <s v="g: llinatge+ofici"/>
  </r>
  <r>
    <n v="676"/>
    <x v="618"/>
    <s v="Carrer dels Dominics 12 i 14"/>
    <s v="Sant Ignasi"/>
    <s v="masculí"/>
    <s v="sí"/>
    <s v="sí"/>
    <s v="sí"/>
    <s v="no"/>
    <s v="no"/>
    <n v="0.2"/>
    <s v="Minoritari"/>
    <s v="institució"/>
    <s v="casa"/>
    <s v="l: sintagma nominal"/>
    <s v="p: institució"/>
  </r>
  <r>
    <n v="677"/>
    <x v="619"/>
    <s v="Carrer de Sant Llorenç 20"/>
    <s v="Sant Ignasi"/>
    <s v="masculí"/>
    <s v="sí"/>
    <s v="no"/>
    <s v="sí"/>
    <s v="no"/>
    <s v="sí"/>
    <n v="0.6"/>
    <s v="Ocasional"/>
    <s v="nom"/>
    <s v="casa"/>
    <s v="l: sintagma nominal"/>
    <s v="b: prenom+llinatge"/>
  </r>
  <r>
    <n v="678"/>
    <x v="620"/>
    <s v="Carrer dels Dominics 16"/>
    <s v="Sant Llorenç"/>
    <s v="masculí"/>
    <s v="sí"/>
    <s v="sí"/>
    <s v="sí"/>
    <s v="no"/>
    <s v="no"/>
    <n v="0.4"/>
    <s v="Ocasional"/>
    <s v="marca"/>
    <s v="comerç"/>
    <s v="l: sintagma nominal"/>
    <s v="q: nom comercial"/>
  </r>
  <r>
    <n v="679"/>
    <x v="621"/>
    <s v="Carrer de Santa Llúcia 23"/>
    <s v="Sant Llorenç"/>
    <s v="masculí"/>
    <s v="sí"/>
    <s v="sí"/>
    <s v="sí"/>
    <s v="sí"/>
    <s v="sí"/>
    <n v="1"/>
    <s v="Habitual"/>
    <s v="marca"/>
    <s v="casa"/>
    <s v="l: sintagma nominal"/>
    <s v="q: nom comercial"/>
  </r>
  <r>
    <n v="680"/>
    <x v="622"/>
    <s v="Carrer de Sant Pau 27 i 29"/>
    <s v="Sant Pau"/>
    <s v="masculí"/>
    <s v="sí"/>
    <s v="sí"/>
    <s v="sí"/>
    <s v="no"/>
    <s v="sí"/>
    <n v="1"/>
    <s v="Habitual"/>
    <s v="marca"/>
    <s v="comerç"/>
    <s v="l: sintagma nominal"/>
    <s v="p: institució"/>
  </r>
  <r>
    <n v="681"/>
    <x v="623"/>
    <s v="Carrer dels Dominics 12 i 14"/>
    <s v="Sant Ignasi"/>
    <s v="femení"/>
    <s v="sí"/>
    <s v="sí"/>
    <s v="sí"/>
    <s v="no"/>
    <s v="no"/>
    <n v="0.2"/>
    <s v="Minoritari"/>
    <s v="institució"/>
    <s v="casa"/>
    <s v="l: sintagma nominal"/>
    <s v="p: institució"/>
  </r>
  <r>
    <n v="682"/>
    <x v="624"/>
    <s v="Carrer de Sant Pau 15"/>
    <s v="Sant Pau"/>
    <s v="masculí"/>
    <s v="sí"/>
    <s v="sí"/>
    <s v="sí"/>
    <s v="no"/>
    <s v="sí"/>
    <n v="0.2"/>
    <s v="Minoritari"/>
    <s v="cognom"/>
    <s v="casa"/>
    <s v="l: sintagma nominal"/>
    <s v="g: llinatge+ofici"/>
  </r>
  <r>
    <n v="683"/>
    <x v="625"/>
    <s v="Plaça Sant Joan 8"/>
    <s v="Sant Joan"/>
    <s v="masculí"/>
    <s v="sí"/>
    <s v="sí"/>
    <s v="sí"/>
    <s v="no"/>
    <s v="no"/>
    <n v="0.2"/>
    <s v="Minoritari"/>
    <s v="origen"/>
    <s v="propietari"/>
    <s v="l: sintagma nominal"/>
    <s v="m: origen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999">
  <r>
    <n v="1"/>
    <x v="0"/>
    <x v="0"/>
    <s v="Sant Domènec"/>
    <s v="femení"/>
    <s v="no"/>
    <s v="sí"/>
    <s v="sí"/>
    <s v="no"/>
    <s v="no"/>
    <n v="1"/>
    <s v="Habitual"/>
    <s v="marca"/>
    <s v="comerç"/>
    <s v="l: sintagma nominal"/>
    <s v="q: nom comercial"/>
  </r>
  <r>
    <n v="2"/>
    <x v="1"/>
    <x v="1"/>
    <s v="Santa Susanna"/>
    <s v="masculí"/>
    <s v="no"/>
    <s v="sí"/>
    <s v="sí"/>
    <s v="no"/>
    <s v="sí"/>
    <n v="1"/>
    <s v="Habitual"/>
    <s v="ofici"/>
    <s v="comerç"/>
    <s v="l: sintagma nominal"/>
    <s v="c: prenom+ofici"/>
  </r>
  <r>
    <n v="3"/>
    <x v="2"/>
    <x v="2"/>
    <s v="Sant Pau"/>
    <s v="masculí"/>
    <s v="no"/>
    <s v="sí"/>
    <s v="sí"/>
    <s v="no"/>
    <s v="sí"/>
    <n v="1"/>
    <s v="Habitual"/>
    <s v="marca"/>
    <s v="comerç"/>
    <s v="l: sintagma nominal"/>
    <s v="q: nom comercial"/>
  </r>
  <r>
    <n v="4"/>
    <x v="3"/>
    <x v="3"/>
    <s v="Santa Susanna"/>
    <s v="femení"/>
    <s v="sí"/>
    <s v="sí"/>
    <s v="sí"/>
    <s v="sí"/>
    <s v="no"/>
    <n v="0.4"/>
    <s v="Ocasional"/>
    <s v="institució"/>
    <s v="casa"/>
    <s v="l: sintagma nominal"/>
    <s v="q: nom comercial"/>
  </r>
  <r>
    <n v="5"/>
    <x v="4"/>
    <x v="4"/>
    <s v="Sant Domènec"/>
    <s v="masculí"/>
    <s v="no"/>
    <s v="sí"/>
    <s v="sí"/>
    <s v="no"/>
    <s v="no"/>
    <n v="0.2"/>
    <s v="Minoritari"/>
    <s v="marca"/>
    <s v="comerç"/>
    <s v="l: sintagma nominal"/>
    <s v="q: nom comercial"/>
  </r>
  <r>
    <n v="6"/>
    <x v="5"/>
    <x v="5"/>
    <s v="Sant Ignasi"/>
    <s v="masculí"/>
    <s v="no"/>
    <s v="sí"/>
    <s v="sí"/>
    <s v="no"/>
    <s v="sí"/>
    <n v="1"/>
    <s v="Habitual"/>
    <s v="institució"/>
    <s v="comerç"/>
    <s v="l: sintagma nominal"/>
    <s v="p: institució"/>
  </r>
  <r>
    <n v="7"/>
    <x v="6"/>
    <x v="6"/>
    <s v="Sant Serapi"/>
    <s v="masculí"/>
    <s v="no"/>
    <s v="sí"/>
    <s v="sí"/>
    <s v="no"/>
    <s v="sí"/>
    <n v="1"/>
    <s v="Habitual"/>
    <s v="institució"/>
    <s v="comerç"/>
    <s v="l: sintagma nominal"/>
    <s v="p: institució"/>
  </r>
  <r>
    <n v="8"/>
    <x v="7"/>
    <x v="7"/>
    <s v="Sant Domènec"/>
    <s v="masculí"/>
    <s v="no"/>
    <s v="sí"/>
    <s v="sí"/>
    <s v="no"/>
    <s v="sí"/>
    <n v="1"/>
    <s v="Habitual"/>
    <s v="marca"/>
    <s v="comerç"/>
    <s v="l: sintagma nominal"/>
    <s v="g: llinatge+ofici"/>
  </r>
  <r>
    <n v="9"/>
    <x v="8"/>
    <x v="8"/>
    <s v="Sant Miquel"/>
    <s v="masculí"/>
    <s v="no"/>
    <s v="sí"/>
    <s v="sí"/>
    <s v="no"/>
    <s v="no"/>
    <n v="0.2"/>
    <s v="Minoritari"/>
    <s v="marca"/>
    <s v="comerç"/>
    <s v="l: sintagma nominal"/>
    <s v="q: nom comercial"/>
  </r>
  <r>
    <n v="10"/>
    <x v="9"/>
    <x v="9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11"/>
    <x v="10"/>
    <x v="10"/>
    <s v="Santa Anna"/>
    <s v="masculí"/>
    <s v="no"/>
    <s v="sí"/>
    <s v="sí"/>
    <s v="no"/>
    <s v="no"/>
    <n v="0.4"/>
    <s v="Ocasional"/>
    <s v="marca"/>
    <s v="comerç"/>
    <s v="l: sintagma nominal"/>
    <s v="q: nom comercial"/>
  </r>
  <r>
    <n v="12"/>
    <x v="11"/>
    <x v="11"/>
    <s v="Sant Serapi"/>
    <s v="femení"/>
    <s v="no"/>
    <s v="sí"/>
    <s v="sí"/>
    <s v="no"/>
    <s v="no"/>
    <n v="0.2"/>
    <s v="Minoritari"/>
    <s v="marca"/>
    <s v="comerç"/>
    <s v="l: sintagma nominal"/>
    <s v="q: nom comercial"/>
  </r>
  <r>
    <n v="13"/>
    <x v="12"/>
    <x v="8"/>
    <s v="Sant Miquel"/>
    <s v="masculí"/>
    <s v="no"/>
    <s v="sí"/>
    <s v="sí"/>
    <s v="no"/>
    <s v="no"/>
    <n v="0.2"/>
    <s v="Minoritari"/>
    <s v="marca"/>
    <s v="comerç"/>
    <s v="l: sintagma nominal"/>
    <s v="q: nom comercial"/>
  </r>
  <r>
    <n v="14"/>
    <x v="13"/>
    <x v="10"/>
    <s v="Santa Anna"/>
    <s v="masculí"/>
    <s v="no"/>
    <s v="sí"/>
    <s v="sí"/>
    <s v="no"/>
    <s v="no"/>
    <n v="0.4"/>
    <s v="Ocasional"/>
    <s v="marca"/>
    <s v="comerç"/>
    <s v="l: sintagma nominal"/>
    <s v="q: nom comercial"/>
  </r>
  <r>
    <n v="15"/>
    <x v="14"/>
    <x v="12"/>
    <s v="Sant Domènec"/>
    <s v="masculí"/>
    <s v="no"/>
    <s v="sí"/>
    <s v="sí"/>
    <s v="no"/>
    <s v="sí"/>
    <n v="1"/>
    <s v="Habitual"/>
    <s v="marca"/>
    <s v="comerç"/>
    <s v="l: sintagma nominal"/>
    <s v="q: nom comercial"/>
  </r>
  <r>
    <n v="16"/>
    <x v="15"/>
    <x v="13"/>
    <s v="Santa Susanna"/>
    <s v="masculí"/>
    <s v="no"/>
    <s v="no"/>
    <s v="sí"/>
    <s v="no"/>
    <s v="no"/>
    <n v="0.4"/>
    <s v="Ocasional"/>
    <s v="marca"/>
    <s v="comerç"/>
    <s v="l: sintagma nominal"/>
    <s v="q: nom comercial"/>
  </r>
  <r>
    <n v="17"/>
    <x v="16"/>
    <x v="14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18"/>
    <x v="17"/>
    <x v="15"/>
    <s v="Sant Miquel"/>
    <s v="masculí"/>
    <s v="no"/>
    <s v="sí"/>
    <s v="sí"/>
    <s v="no"/>
    <s v="no"/>
    <n v="0.4"/>
    <s v="Ocasional"/>
    <s v="marca"/>
    <s v="comerç"/>
    <s v="l: sintagma nominal"/>
    <s v="q: nom comercial"/>
  </r>
  <r>
    <n v="19"/>
    <x v="17"/>
    <x v="8"/>
    <s v="Sant Miquel"/>
    <s v="masculí"/>
    <s v="no"/>
    <s v="sí"/>
    <s v="sí"/>
    <s v="no"/>
    <s v="no"/>
    <n v="0.4"/>
    <s v="Ocasional"/>
    <s v="marca"/>
    <s v="comerç"/>
    <s v="l: sintagma nominal"/>
    <s v="q: nom comercial"/>
  </r>
  <r>
    <n v="20"/>
    <x v="17"/>
    <x v="16"/>
    <s v="Sant Miquel"/>
    <s v="masculí"/>
    <s v="no"/>
    <s v="sí"/>
    <s v="sí"/>
    <s v="no"/>
    <s v="no"/>
    <n v="0.4"/>
    <s v="Ocasional"/>
    <s v="marca"/>
    <s v="comerç"/>
    <s v="l: sintagma nominal"/>
    <s v="q: nom comercial"/>
  </r>
  <r>
    <n v="21"/>
    <x v="18"/>
    <x v="17"/>
    <s v="Sant Miquel"/>
    <s v="masculí"/>
    <s v="no"/>
    <s v="sí"/>
    <s v="sí"/>
    <s v="no"/>
    <s v="sí"/>
    <n v="0.6"/>
    <s v="Ocasional"/>
    <s v="ofici"/>
    <s v="comerç"/>
    <s v="l: sintagma nominal"/>
    <s v="g: llinatge+ofici"/>
  </r>
  <r>
    <n v="22"/>
    <x v="19"/>
    <x v="18"/>
    <s v="Sant Ignasi"/>
    <s v="masculí"/>
    <s v="no"/>
    <s v="sí"/>
    <s v="sí"/>
    <s v="no"/>
    <s v="no"/>
    <n v="0.4"/>
    <s v="Ocasional"/>
    <s v="ofici"/>
    <s v="comerç"/>
    <s v="l: sintagma nominal"/>
    <s v="g: llinatge+ofici"/>
  </r>
  <r>
    <n v="23"/>
    <x v="20"/>
    <x v="19"/>
    <s v="Sant Serapi"/>
    <s v="masculí"/>
    <s v="no"/>
    <s v="sí"/>
    <s v="sí"/>
    <s v="no"/>
    <s v="sí"/>
    <n v="0.6"/>
    <s v="Ocasional"/>
    <s v="ofici"/>
    <s v="comerç"/>
    <s v="l: sintagma nominal"/>
    <s v="g: llinatge+ofici"/>
  </r>
  <r>
    <n v="24"/>
    <x v="21"/>
    <x v="20"/>
    <s v="Sant Miquel"/>
    <s v="masculí"/>
    <s v="no"/>
    <s v="sí"/>
    <s v="sí"/>
    <s v="no"/>
    <s v="no"/>
    <n v="0.2"/>
    <s v="Minoritari"/>
    <s v="ofici"/>
    <s v="comerç"/>
    <s v="l: sintagma nominal"/>
    <s v="k: ofici+origen"/>
  </r>
  <r>
    <n v="25"/>
    <x v="22"/>
    <x v="21"/>
    <s v="Sant Miquel"/>
    <s v="masculí"/>
    <s v="no"/>
    <s v="sí"/>
    <s v="sí"/>
    <s v="no"/>
    <s v="no"/>
    <n v="0.2"/>
    <s v="Minoritari"/>
    <s v="ofici"/>
    <s v="comerç"/>
    <s v="l: sintagma nominal"/>
    <s v="k: ofici+origen"/>
  </r>
  <r>
    <n v="26"/>
    <x v="23"/>
    <x v="22"/>
    <s v="Sant Cristòfol"/>
    <s v="masculí"/>
    <s v="no"/>
    <s v="sí"/>
    <s v="sí"/>
    <s v="no"/>
    <s v="no"/>
    <n v="0.2"/>
    <s v="Minoritari"/>
    <s v="renom"/>
    <s v="comerç"/>
    <s v="l: sintagma nominal"/>
    <s v="l: ofici+malnom"/>
  </r>
  <r>
    <n v="27"/>
    <x v="24"/>
    <x v="20"/>
    <s v="Sant Miquel"/>
    <s v="masculí"/>
    <s v="no"/>
    <s v="sí"/>
    <s v="sí"/>
    <s v="no"/>
    <s v="no"/>
    <n v="0.2"/>
    <s v="Minoritari"/>
    <s v="ofici"/>
    <s v="comerç"/>
    <s v="l: sintagma nominal"/>
    <s v="c: prenom+ofici"/>
  </r>
  <r>
    <n v="28"/>
    <x v="25"/>
    <x v="23"/>
    <s v="Santa Susanna"/>
    <s v="femení"/>
    <s v="no"/>
    <s v="sí"/>
    <s v="sí"/>
    <s v="no"/>
    <s v="no"/>
    <n v="0.4"/>
    <s v="Ocasional"/>
    <s v="cognom"/>
    <s v="comerç"/>
    <s v="l: sintagma nominal"/>
    <s v="k: ofici+origen"/>
  </r>
  <r>
    <n v="29"/>
    <x v="26"/>
    <x v="24"/>
    <s v="Sant Domènec"/>
    <s v="femení"/>
    <s v="no"/>
    <s v="sí"/>
    <s v="sí"/>
    <s v="no"/>
    <s v="no"/>
    <n v="0.2"/>
    <s v="Minoritari"/>
    <s v="marca"/>
    <s v="comerç"/>
    <s v="l: sintagma nominal"/>
    <s v="g: llinatge+ofici"/>
  </r>
  <r>
    <n v="30"/>
    <x v="27"/>
    <x v="25"/>
    <s v="Sant Miquel"/>
    <s v="masculí"/>
    <s v="no"/>
    <s v="sí"/>
    <s v="sí"/>
    <s v="no"/>
    <s v="sí"/>
    <n v="1"/>
    <s v="Habitual"/>
    <s v="marca"/>
    <s v="comerç"/>
    <s v="l: sintagma nominal"/>
    <s v="k: ofici+origen"/>
  </r>
  <r>
    <n v="31"/>
    <x v="28"/>
    <x v="26"/>
    <s v="Sant Serapi"/>
    <s v="masculí"/>
    <s v="no"/>
    <s v="sí"/>
    <s v="sí"/>
    <s v="no"/>
    <s v="no"/>
    <n v="0.2"/>
    <s v="Minoritari"/>
    <s v="ofici"/>
    <s v="comerç"/>
    <s v="l: sintagma nominal"/>
    <s v="k: ofici+origen"/>
  </r>
  <r>
    <n v="32"/>
    <x v="29"/>
    <x v="27"/>
    <s v="Santa Anna"/>
    <s v="masculí"/>
    <s v="no"/>
    <s v="sí"/>
    <s v="sí"/>
    <s v="no"/>
    <s v="sí"/>
    <n v="0.8"/>
    <s v="Habitual"/>
    <s v="marca"/>
    <s v="comerç"/>
    <s v="l: sintagma nominal"/>
    <s v="q: nom comercial"/>
  </r>
  <r>
    <n v="33"/>
    <x v="30"/>
    <x v="28"/>
    <s v="Santa Susanna"/>
    <s v="masculí"/>
    <s v="no"/>
    <s v="sí"/>
    <s v="sí"/>
    <s v="no"/>
    <s v="no"/>
    <n v="0.4"/>
    <s v="Ocasional"/>
    <s v="marca"/>
    <s v="comerç"/>
    <s v="l: sintagma nominal"/>
    <s v="q: nom comercial"/>
  </r>
  <r>
    <n v="34"/>
    <x v="31"/>
    <x v="29"/>
    <s v="Sant Domènec"/>
    <s v="femení"/>
    <s v="sí"/>
    <s v="sí"/>
    <s v="sí"/>
    <s v="no"/>
    <s v="sí"/>
    <n v="1"/>
    <s v="Habitual"/>
    <s v="institució"/>
    <s v="casa"/>
    <s v="l: sintagma nominal"/>
    <s v="p: institució"/>
  </r>
  <r>
    <n v="35"/>
    <x v="32"/>
    <x v="30"/>
    <s v="Sant Domènec"/>
    <s v="masculí"/>
    <s v="no"/>
    <s v="sí"/>
    <s v="sí"/>
    <s v="no"/>
    <s v="sí"/>
    <n v="0.8"/>
    <s v="Habitual"/>
    <s v="marca"/>
    <s v="comerç"/>
    <s v="l: sintagma nominal"/>
    <s v="q: nom comercial"/>
  </r>
  <r>
    <n v="36"/>
    <x v="33"/>
    <x v="30"/>
    <s v="Sant Domènec"/>
    <s v="masculí"/>
    <s v="no"/>
    <s v="sí"/>
    <s v="sí"/>
    <s v="no"/>
    <s v="sí"/>
    <n v="0.8"/>
    <s v="Habitual"/>
    <s v="marca"/>
    <s v="comerç"/>
    <s v="l: sintagma nominal"/>
    <s v="q: nom comercial"/>
  </r>
  <r>
    <n v="37"/>
    <x v="34"/>
    <x v="31"/>
    <s v="Sant Llorenç"/>
    <s v="femení"/>
    <s v="no"/>
    <s v="sí"/>
    <s v="sí"/>
    <s v="no"/>
    <s v="no"/>
    <n v="0.2"/>
    <s v="Minoritari"/>
    <s v="cognom"/>
    <s v="comerç"/>
    <s v="l: sintagma nominal"/>
    <s v="g: llinatge+ofici"/>
  </r>
  <r>
    <n v="38"/>
    <x v="35"/>
    <x v="32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39"/>
    <x v="36"/>
    <x v="33"/>
    <s v="Sant Roc"/>
    <s v="femení"/>
    <s v="sí"/>
    <s v="no"/>
    <s v="sí"/>
    <s v="sí"/>
    <s v="no"/>
    <n v="0.2"/>
    <s v="Minoritari"/>
    <s v="renom"/>
    <s v="família"/>
    <s v="f: casa+article+nom comú"/>
    <s v="o: malnom"/>
  </r>
  <r>
    <n v="40"/>
    <x v="37"/>
    <x v="34"/>
    <s v="Sant Miquel"/>
    <s v="femení"/>
    <s v="sí"/>
    <s v="sí"/>
    <s v="sí"/>
    <s v="no"/>
    <s v="sí"/>
    <n v="1"/>
    <s v="Habitual"/>
    <s v="nom"/>
    <s v="comerç"/>
    <s v="a: casa+article+nom propi"/>
    <s v="a: prenom"/>
  </r>
  <r>
    <n v="41"/>
    <x v="38"/>
    <x v="1"/>
    <s v="Santa Susanna"/>
    <s v="masculí"/>
    <s v="sí"/>
    <s v="sí"/>
    <s v="sí"/>
    <s v="sí"/>
    <s v="sí"/>
    <n v="0.6"/>
    <s v="Ocasional"/>
    <s v="nom"/>
    <s v="casa"/>
    <s v="a: casa+article+nom propi"/>
    <s v="a: prenom"/>
  </r>
  <r>
    <n v="42"/>
    <x v="39"/>
    <x v="35"/>
    <s v="Sant Cristòfol"/>
    <s v="masculí"/>
    <s v="sí"/>
    <s v="sí"/>
    <s v="sí"/>
    <s v="sí"/>
    <s v="sí"/>
    <n v="1"/>
    <s v="Habitual"/>
    <s v="ofici"/>
    <s v="comerç"/>
    <s v="h: casa+article+nom comú+adjectiu"/>
    <s v="l: ofici+malnom"/>
  </r>
  <r>
    <n v="43"/>
    <x v="40"/>
    <x v="36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44"/>
    <x v="41"/>
    <x v="32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45"/>
    <x v="42"/>
    <x v="37"/>
    <s v="Sant Llorenç"/>
    <s v="masculí"/>
    <s v="sí"/>
    <s v="sí"/>
    <s v="no"/>
    <s v="sí"/>
    <s v="no"/>
    <n v="0.2"/>
    <s v="Minoritari"/>
    <s v="cognom"/>
    <s v="casa"/>
    <s v="b: casa+article+nom propi+nom propi"/>
    <s v="b: prenom+llinatge"/>
  </r>
  <r>
    <n v="46"/>
    <x v="43"/>
    <x v="38"/>
    <s v="Sant Miquel"/>
    <s v="masculí"/>
    <s v="sí"/>
    <s v="sí"/>
    <s v="sí"/>
    <s v="no"/>
    <s v="sí"/>
    <n v="0.6"/>
    <s v="Ocasional"/>
    <s v="cognom"/>
    <s v="casa"/>
    <s v="a: casa+article+nom propi"/>
    <s v="x: opac"/>
  </r>
  <r>
    <n v="47"/>
    <x v="44"/>
    <x v="39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48"/>
    <x v="45"/>
    <x v="40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49"/>
    <x v="46"/>
    <x v="41"/>
    <s v="Sant Llorenç"/>
    <s v="masculí"/>
    <s v="sí"/>
    <s v="sí"/>
    <s v="sí"/>
    <s v="sí"/>
    <s v="sí"/>
    <n v="0.6"/>
    <s v="Ocasional"/>
    <s v="cognom"/>
    <s v="propietari"/>
    <s v="b: casa+article+nom propi+nom propi"/>
    <s v="b: prenom+llinatge"/>
  </r>
  <r>
    <n v="50"/>
    <x v="47"/>
    <x v="42"/>
    <s v="Santa Susanna"/>
    <s v="masculí"/>
    <s v="no"/>
    <s v="sí"/>
    <s v="sí"/>
    <s v="no"/>
    <s v="no"/>
    <n v="0.2"/>
    <s v="Minoritari"/>
    <s v="nom"/>
    <s v="comerç"/>
    <s v="a: casa+article+nom propi"/>
    <s v="a: prenom"/>
  </r>
  <r>
    <n v="51"/>
    <x v="48"/>
    <x v="42"/>
    <s v="Santa Susanna"/>
    <s v="masculí"/>
    <s v="no"/>
    <s v="sí"/>
    <s v="sí"/>
    <s v="no"/>
    <s v="no"/>
    <n v="0.2"/>
    <s v="Minoritari"/>
    <s v="nom"/>
    <s v="comerç"/>
    <s v="b: casa+article+nom propi+nom propi"/>
    <s v="b: prenom+llinatge"/>
  </r>
  <r>
    <n v="52"/>
    <x v="49"/>
    <x v="43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53"/>
    <x v="50"/>
    <x v="44"/>
    <s v="Sant Ignasi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54"/>
    <x v="51"/>
    <x v="45"/>
    <s v="Sant Joan"/>
    <s v="masculí"/>
    <s v="sí"/>
    <s v="sí"/>
    <s v="sí"/>
    <s v="sí"/>
    <s v="sí"/>
    <n v="1"/>
    <s v="Habitual"/>
    <s v="nom"/>
    <s v="casa"/>
    <s v="a: casa+article+nom propi"/>
    <s v="a: prenom"/>
  </r>
  <r>
    <n v="55"/>
    <x v="52"/>
    <x v="46"/>
    <s v="Santa Anna"/>
    <s v="femení"/>
    <s v="sí"/>
    <s v="sí"/>
    <s v="sí"/>
    <s v="no"/>
    <s v="no"/>
    <n v="0.4"/>
    <s v="Ocasional"/>
    <s v="nom"/>
    <s v="casa"/>
    <s v="a: casa+article+nom propi"/>
    <s v="a: prenom"/>
  </r>
  <r>
    <n v="56"/>
    <x v="53"/>
    <x v="47"/>
    <s v="Sant Joan"/>
    <s v="femení"/>
    <s v="no"/>
    <s v="sí"/>
    <s v="sí"/>
    <s v="no"/>
    <s v="no"/>
    <n v="0.2"/>
    <s v="Minoritari"/>
    <s v="nom"/>
    <s v="comerç"/>
    <s v="a: casa+article+nom propi"/>
    <s v="a: prenom"/>
  </r>
  <r>
    <n v="57"/>
    <x v="54"/>
    <x v="48"/>
    <s v="Sant Domènec"/>
    <s v="femení"/>
    <s v="no"/>
    <s v="sí"/>
    <s v="sí"/>
    <s v="no"/>
    <s v="sí"/>
    <n v="1"/>
    <s v="Habitual"/>
    <s v="nom"/>
    <s v="comerç"/>
    <s v="a: casa+article+nom propi"/>
    <s v="a: prenom"/>
  </r>
  <r>
    <n v="58"/>
    <x v="55"/>
    <x v="30"/>
    <s v="Sant Domènec"/>
    <s v="femení"/>
    <s v="no"/>
    <s v="sí"/>
    <s v="sí"/>
    <s v="no"/>
    <s v="no"/>
    <n v="0.4"/>
    <s v="Ocasional"/>
    <s v="nom"/>
    <s v="comerç"/>
    <s v="c: casa+article+nom propi+nom comú"/>
    <s v="c: prenom+ofici"/>
  </r>
  <r>
    <n v="59"/>
    <x v="56"/>
    <x v="48"/>
    <s v="Sant Domènec"/>
    <s v="femení"/>
    <s v="no"/>
    <s v="sí"/>
    <s v="sí"/>
    <s v="no"/>
    <s v="sí"/>
    <n v="0.6"/>
    <s v="Ocasional"/>
    <s v="nom"/>
    <s v="comerç"/>
    <s v="b: casa+article+nom propi+nom propi"/>
    <s v="e: prenom+malnom"/>
  </r>
  <r>
    <n v="60"/>
    <x v="57"/>
    <x v="49"/>
    <s v="Sant Llorenç"/>
    <s v="masculí"/>
    <s v="sí"/>
    <s v="no"/>
    <s v="sí"/>
    <s v="no"/>
    <s v="no"/>
    <n v="0.2"/>
    <s v="Minoritari"/>
    <s v="nom"/>
    <s v="casa"/>
    <s v="e: casa+article+nom propi+sintagma nominal"/>
    <s v="d: prenom+origen"/>
  </r>
  <r>
    <n v="61"/>
    <x v="58"/>
    <x v="50"/>
    <s v="Sant Joan"/>
    <s v="masculí"/>
    <s v="sí"/>
    <s v="sí"/>
    <s v="sí"/>
    <s v="no"/>
    <s v="no"/>
    <n v="0.2"/>
    <s v="Minoritari"/>
    <s v="ofici"/>
    <s v="casa"/>
    <s v="f: casa+article+nom comú"/>
    <s v="j: ofici"/>
  </r>
  <r>
    <n v="62"/>
    <x v="59"/>
    <x v="51"/>
    <s v="Sant Serapi"/>
    <s v="masculí"/>
    <s v="sí"/>
    <s v="no"/>
    <s v="sí"/>
    <s v="no"/>
    <s v="no"/>
    <n v="0.4"/>
    <s v="Ocasional"/>
    <s v="cognom"/>
    <s v="casa"/>
    <s v="a: casa+article+nom propi"/>
    <s v="f: llinatge"/>
  </r>
  <r>
    <n v="63"/>
    <x v="60"/>
    <x v="52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64"/>
    <x v="61"/>
    <x v="53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65"/>
    <x v="62"/>
    <x v="54"/>
    <s v="Santa Anna"/>
    <s v="masculí"/>
    <s v="sí"/>
    <s v="sí"/>
    <s v="sí"/>
    <s v="no"/>
    <s v="sí"/>
    <n v="0.6"/>
    <s v="Ocasional"/>
    <s v="cognom"/>
    <s v="casa"/>
    <s v="b: casa+article+nom propi+nom propi"/>
    <s v="b: prenom+llinatge"/>
  </r>
  <r>
    <n v="66"/>
    <x v="63"/>
    <x v="38"/>
    <s v="Sant Miquel"/>
    <s v="masculí"/>
    <s v="sí"/>
    <s v="sí"/>
    <s v="sí"/>
    <s v="sí"/>
    <s v="sí"/>
    <n v="0.6"/>
    <s v="Ocasional"/>
    <s v="cognom"/>
    <s v="casa"/>
    <s v="a: casa+article+nom propi"/>
    <s v="x: opac"/>
  </r>
  <r>
    <n v="67"/>
    <x v="63"/>
    <x v="55"/>
    <s v="Sant Ignasi"/>
    <s v="masculí"/>
    <s v="sí"/>
    <s v="sí"/>
    <s v="sí"/>
    <s v="sí"/>
    <s v="sí"/>
    <n v="0.6"/>
    <s v="Ocasional"/>
    <s v="cognom"/>
    <s v="casa"/>
    <s v="a: casa+article+nom propi"/>
    <s v="x: opac"/>
  </r>
  <r>
    <n v="68"/>
    <x v="64"/>
    <x v="25"/>
    <s v="Sant Miquel"/>
    <s v="masculí"/>
    <s v="no"/>
    <s v="sí"/>
    <s v="sí"/>
    <s v="no"/>
    <s v="no"/>
    <n v="0.2"/>
    <s v="Minoritari"/>
    <s v="renom"/>
    <s v="família"/>
    <s v="d: casa+article+nom propi+adjectiu"/>
    <s v="e: prenom+malnom"/>
  </r>
  <r>
    <n v="69"/>
    <x v="65"/>
    <x v="25"/>
    <s v="Sant Miquel"/>
    <s v="masculí"/>
    <s v="no"/>
    <s v="sí"/>
    <s v="sí"/>
    <s v="no"/>
    <s v="no"/>
    <n v="0.2"/>
    <s v="Minoritari"/>
    <s v="nom"/>
    <s v="família"/>
    <s v="b: casa+article+nom propi+nom propi"/>
    <s v="b: prenom+llinatge"/>
  </r>
  <r>
    <n v="70"/>
    <x v="66"/>
    <x v="56"/>
    <s v="Santa Anna"/>
    <s v="femení"/>
    <s v="sí"/>
    <s v="sí"/>
    <s v="no"/>
    <s v="sí"/>
    <s v="sí"/>
    <n v="0.6"/>
    <s v="Ocasional"/>
    <s v="nom"/>
    <s v="casa"/>
    <s v="a: casa+article+nom propi"/>
    <s v="a: prenom"/>
  </r>
  <r>
    <n v="71"/>
    <x v="67"/>
    <x v="57"/>
    <s v="Sant Miquel"/>
    <s v="masculí"/>
    <s v="sí"/>
    <s v="sí"/>
    <s v="sí"/>
    <s v="sí"/>
    <s v="sí"/>
    <n v="0.6"/>
    <s v="Ocasional"/>
    <s v="nom"/>
    <s v="casa"/>
    <s v="a: casa+article+nom propi"/>
    <s v="a: prenom"/>
  </r>
  <r>
    <n v="72"/>
    <x v="68"/>
    <x v="58"/>
    <s v="Sant Joan"/>
    <s v="masculí"/>
    <s v="sí"/>
    <s v="sí"/>
    <s v="sí"/>
    <s v="sí"/>
    <s v="no"/>
    <n v="0.4"/>
    <s v="Ocasional"/>
    <s v="renom"/>
    <s v="casa"/>
    <s v="a: casa+article+nom propi"/>
    <s v="f: llinatge"/>
  </r>
  <r>
    <n v="73"/>
    <x v="69"/>
    <x v="59"/>
    <s v="Sant Roc"/>
    <s v="masculí"/>
    <s v="sí"/>
    <s v="sí"/>
    <s v="sí"/>
    <s v="no"/>
    <s v="no"/>
    <n v="0.2"/>
    <s v="Minoritari"/>
    <s v="ofici"/>
    <s v="casa"/>
    <s v="f: casa+article+nom comú"/>
    <s v="j: ofici"/>
  </r>
  <r>
    <n v="74"/>
    <x v="70"/>
    <x v="60"/>
    <s v="Santa Susanna"/>
    <s v="masculí"/>
    <s v="no"/>
    <s v="sí"/>
    <s v="sí"/>
    <s v="no"/>
    <s v="no"/>
    <n v="0.4"/>
    <s v="Ocasional"/>
    <s v="ofici"/>
    <s v="comerç"/>
    <s v="h: casa+article+nom comú+adjectiu"/>
    <s v="l: ofici+malnom"/>
  </r>
  <r>
    <n v="75"/>
    <x v="71"/>
    <x v="61"/>
    <s v="Sant Miquel"/>
    <s v="masculí"/>
    <s v="sí"/>
    <s v="sí"/>
    <s v="sí"/>
    <s v="sí"/>
    <s v="sí"/>
    <n v="0.6"/>
    <s v="Ocasional"/>
    <s v="renom"/>
    <s v="casa"/>
    <s v="f: casa+article+nom comú"/>
    <s v="o: malnom"/>
  </r>
  <r>
    <n v="76"/>
    <x v="72"/>
    <x v="62"/>
    <s v="Sant Miquel"/>
    <s v="masculí"/>
    <s v="no"/>
    <s v="sí"/>
    <s v="sí"/>
    <s v="no"/>
    <s v="no"/>
    <n v="0.4"/>
    <s v="Ocasional"/>
    <s v="ofici"/>
    <s v="comerç"/>
    <s v="f: casa+article+nom comú"/>
    <s v="j: ofici"/>
  </r>
  <r>
    <n v="77"/>
    <x v="73"/>
    <x v="63"/>
    <s v="Sant Domènec"/>
    <s v="masculí"/>
    <s v="sí"/>
    <s v="sí"/>
    <s v="sí"/>
    <s v="no"/>
    <s v="no"/>
    <n v="0.2"/>
    <s v="Minoritari"/>
    <s v="ofici"/>
    <s v="família"/>
    <s v="f: casa+article+nom comú"/>
    <s v="j: ofici"/>
  </r>
  <r>
    <n v="78"/>
    <x v="74"/>
    <x v="63"/>
    <s v="Sant Domènec"/>
    <s v="masculí"/>
    <s v="sí"/>
    <s v="sí"/>
    <s v="sí"/>
    <s v="no"/>
    <s v="no"/>
    <n v="0.4"/>
    <s v="Ocasional"/>
    <s v="ofici"/>
    <s v="família"/>
    <s v="f: casa+article+nom comú"/>
    <s v="j: ofici"/>
  </r>
  <r>
    <n v="79"/>
    <x v="75"/>
    <x v="46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80"/>
    <x v="75"/>
    <x v="64"/>
    <s v="Sant Roc"/>
    <s v="masculí"/>
    <s v="sí"/>
    <s v="sí"/>
    <s v="sí"/>
    <s v="sí"/>
    <s v="sí"/>
    <n v="0.6"/>
    <s v="Ocasional"/>
    <s v="renom"/>
    <s v="casa"/>
    <s v="f: casa+article+nom comú"/>
    <s v="m: origen"/>
  </r>
  <r>
    <n v="81"/>
    <x v="76"/>
    <x v="22"/>
    <s v="Sant Cristòfol"/>
    <s v="masculí"/>
    <s v="sí"/>
    <s v="sí"/>
    <s v="sí"/>
    <s v="sí"/>
    <s v="sí"/>
    <n v="1"/>
    <s v="Habitual"/>
    <s v="cognom"/>
    <s v="comerç"/>
    <s v="a: casa+article+nom propi"/>
    <s v="f: llinatge"/>
  </r>
  <r>
    <n v="82"/>
    <x v="77"/>
    <x v="63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83"/>
    <x v="78"/>
    <x v="65"/>
    <s v="Santa Anna"/>
    <s v="femení"/>
    <s v="sí"/>
    <s v="sí"/>
    <s v="sí"/>
    <s v="sí"/>
    <s v="sí"/>
    <n v="0.6"/>
    <s v="Ocasional"/>
    <s v="nom"/>
    <s v="casa"/>
    <s v="a: casa+article+nom propi"/>
    <s v="a: prenom"/>
  </r>
  <r>
    <n v="84"/>
    <x v="79"/>
    <x v="66"/>
    <s v="Sant Miquel"/>
    <s v="masculí"/>
    <s v="sí"/>
    <s v="sí"/>
    <s v="sí"/>
    <s v="sí"/>
    <s v="sí"/>
    <n v="1"/>
    <s v="Habitual"/>
    <s v="cognom"/>
    <s v="casa"/>
    <s v="a: casa+article+nom propi"/>
    <s v="j: ofici"/>
  </r>
  <r>
    <n v="85"/>
    <x v="80"/>
    <x v="67"/>
    <s v="Sant Llorenç"/>
    <s v="masculí"/>
    <s v="sí"/>
    <s v="sí"/>
    <s v="sí"/>
    <s v="sí"/>
    <s v="sí"/>
    <n v="0.6"/>
    <s v="Ocasional"/>
    <s v="cognom"/>
    <s v="casa"/>
    <s v="a: casa+article+nom propi"/>
    <s v="m: origen"/>
  </r>
  <r>
    <n v="86"/>
    <x v="80"/>
    <x v="68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87"/>
    <x v="80"/>
    <x v="68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88"/>
    <x v="81"/>
    <x v="69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89"/>
    <x v="82"/>
    <x v="25"/>
    <s v="Sant Miquel"/>
    <s v="masculí"/>
    <s v="sí"/>
    <s v="sí"/>
    <s v="sí"/>
    <s v="no"/>
    <s v="no"/>
    <n v="0.2"/>
    <s v="Minoritari"/>
    <s v="renom"/>
    <s v="casa"/>
    <s v="f: casa+article+nom comú"/>
    <s v="o: malnom"/>
  </r>
  <r>
    <n v="90"/>
    <x v="83"/>
    <x v="70"/>
    <s v="Sant Serapi"/>
    <s v="femení"/>
    <s v="no"/>
    <s v="sí"/>
    <s v="sí"/>
    <s v="no"/>
    <s v="no"/>
    <n v="0.4"/>
    <s v="Ocasional"/>
    <s v="nom"/>
    <s v="comerç"/>
    <s v="a: casa+article+nom propi"/>
    <s v="a: prenom"/>
  </r>
  <r>
    <n v="91"/>
    <x v="84"/>
    <x v="71"/>
    <s v="Sant Llorenç"/>
    <s v="femení"/>
    <s v="sí"/>
    <s v="sí"/>
    <s v="sí"/>
    <s v="no"/>
    <s v="no"/>
    <n v="0.4"/>
    <s v="Ocasional"/>
    <s v="renom"/>
    <s v="casa"/>
    <s v="a: casa+article+nom propi"/>
    <s v="o: malnom"/>
  </r>
  <r>
    <n v="92"/>
    <x v="85"/>
    <x v="72"/>
    <s v="Sant Roc"/>
    <s v="femení"/>
    <s v="sí"/>
    <s v="sí"/>
    <s v="no"/>
    <s v="no"/>
    <s v="no"/>
    <n v="0.2"/>
    <s v="Minoritari"/>
    <s v="renom"/>
    <s v="família"/>
    <s v="f: casa+article+nom comú"/>
    <s v="o: malnom"/>
  </r>
  <r>
    <n v="93"/>
    <x v="86"/>
    <x v="73"/>
    <s v="Santa Anna"/>
    <s v="femení"/>
    <s v="sí"/>
    <s v="no"/>
    <s v="sí"/>
    <s v="sí"/>
    <s v="no"/>
    <n v="0.2"/>
    <s v="Minoritari"/>
    <s v="origen"/>
    <s v="casa"/>
    <s v="f: casa+article+nom comú"/>
    <s v="m: origen"/>
  </r>
  <r>
    <n v="94"/>
    <x v="87"/>
    <x v="74"/>
    <s v="Sant Miquel"/>
    <s v="femení"/>
    <s v="sí"/>
    <s v="sí"/>
    <s v="sí"/>
    <s v="sí"/>
    <s v="sí"/>
    <n v="1"/>
    <s v="Habitual"/>
    <s v="nom"/>
    <s v="casa"/>
    <s v="a: casa+article+nom propi"/>
    <s v="a: prenom"/>
  </r>
  <r>
    <n v="95"/>
    <x v="88"/>
    <x v="75"/>
    <s v="Sant Serapi"/>
    <s v="masculí"/>
    <s v="sí"/>
    <s v="sí"/>
    <s v="sí"/>
    <s v="no"/>
    <s v="sí"/>
    <n v="0.8"/>
    <s v="Habitual"/>
    <s v="nom"/>
    <s v="casa"/>
    <s v="e: casa+article+nom propi+sintagma nominal"/>
    <s v="d: prenom+origen"/>
  </r>
  <r>
    <n v="96"/>
    <x v="89"/>
    <x v="76"/>
    <s v="Sant Salvador"/>
    <s v="femení"/>
    <s v="sí"/>
    <s v="sí"/>
    <s v="sí"/>
    <s v="sí"/>
    <s v="sí"/>
    <n v="1"/>
    <s v="Habitual"/>
    <s v="nom"/>
    <s v="comerç"/>
    <s v="b: casa+article+nom propi+nom propi"/>
    <s v="b: prenom+llinatge"/>
  </r>
  <r>
    <n v="97"/>
    <x v="90"/>
    <x v="77"/>
    <s v="Santa Susanna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8"/>
    <x v="91"/>
    <x v="78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9"/>
    <x v="92"/>
    <x v="79"/>
    <s v="Santa Susanna"/>
    <s v="femení"/>
    <s v="no"/>
    <s v="sí"/>
    <s v="sí"/>
    <s v="no"/>
    <s v="sí"/>
    <n v="1"/>
    <s v="Habitual"/>
    <s v="nom"/>
    <s v="comerç"/>
    <s v="a: casa+article+nom propi"/>
    <s v="a: prenom"/>
  </r>
  <r>
    <n v="100"/>
    <x v="93"/>
    <x v="80"/>
    <s v="Sant Serapi"/>
    <s v="femení"/>
    <s v="no"/>
    <s v="sí"/>
    <s v="sí"/>
    <s v="no"/>
    <s v="no"/>
    <n v="0.4"/>
    <s v="Ocasional"/>
    <s v="nom"/>
    <s v="comerç"/>
    <s v="a: casa+article+nom propi"/>
    <s v="a: prenom"/>
  </r>
  <r>
    <n v="101"/>
    <x v="94"/>
    <x v="81"/>
    <s v="Sant Domènec"/>
    <s v="femení"/>
    <s v="sí"/>
    <s v="sí"/>
    <s v="sí"/>
    <s v="no"/>
    <s v="sí"/>
    <n v="0.8"/>
    <s v="Habitual"/>
    <s v="ofici"/>
    <s v="família"/>
    <s v="f: casa+article+nom comú"/>
    <s v="j: ofici"/>
  </r>
  <r>
    <n v="102"/>
    <x v="95"/>
    <x v="82"/>
    <s v="Sant Pau"/>
    <s v="femení"/>
    <s v="sí"/>
    <s v="sí"/>
    <s v="sí"/>
    <s v="sí"/>
    <s v="no"/>
    <n v="0.2"/>
    <s v="Minoritari"/>
    <s v="nom"/>
    <s v="casa"/>
    <s v="b: casa+article+nom propi+nom propi"/>
    <s v="b: prenom+llinatge"/>
  </r>
  <r>
    <n v="103"/>
    <x v="96"/>
    <x v="83"/>
    <s v="Sant Ignasi"/>
    <s v="femení"/>
    <s v="sí"/>
    <s v="sí"/>
    <s v="sí"/>
    <s v="no"/>
    <s v="no"/>
    <n v="0.2"/>
    <s v="Minoritari"/>
    <s v="nom"/>
    <s v="comerç"/>
    <s v="b: casa+article+nom propi+nom propi"/>
    <s v="b: prenom+llinatge"/>
  </r>
  <r>
    <n v="104"/>
    <x v="97"/>
    <x v="64"/>
    <s v="Sant Roc"/>
    <s v="femení"/>
    <s v="sí"/>
    <s v="sí"/>
    <s v="sí"/>
    <s v="no"/>
    <s v="sí"/>
    <n v="0.6"/>
    <s v="Ocasional"/>
    <s v="nom"/>
    <s v="família"/>
    <s v="b: casa+article+nom propi+nom propi"/>
    <s v="b: prenom+llinatge"/>
  </r>
  <r>
    <n v="105"/>
    <x v="98"/>
    <x v="84"/>
    <s v="Sant Miquel"/>
    <s v="femení"/>
    <s v="sí"/>
    <s v="sí"/>
    <s v="sí"/>
    <s v="sí"/>
    <s v="sí"/>
    <n v="1"/>
    <s v="Habitual"/>
    <s v="ofici"/>
    <s v="casa"/>
    <s v="f: casa+article+nom comú"/>
    <s v="j: ofici"/>
  </r>
  <r>
    <n v="106"/>
    <x v="99"/>
    <x v="85"/>
    <s v="Santa Anna"/>
    <s v="femení"/>
    <s v="no"/>
    <s v="sí"/>
    <s v="sí"/>
    <s v="no"/>
    <s v="no"/>
    <n v="0.2"/>
    <s v="Minoritari"/>
    <s v="nom"/>
    <s v="comerç"/>
    <s v="a: casa+article+nom propi"/>
    <s v="a: prenom"/>
  </r>
  <r>
    <n v="107"/>
    <x v="100"/>
    <x v="56"/>
    <s v="Santa Anna"/>
    <s v="femení"/>
    <s v="sí"/>
    <s v="sí"/>
    <s v="no"/>
    <s v="no"/>
    <s v="no"/>
    <n v="0.2"/>
    <s v="Minoritari"/>
    <s v="renom"/>
    <s v="casa"/>
    <s v="a: casa+article+nom propi"/>
    <s v="x: opac"/>
  </r>
  <r>
    <n v="108"/>
    <x v="101"/>
    <x v="86"/>
    <s v="Sant Miquel"/>
    <s v="femení"/>
    <s v="sí"/>
    <s v="sí"/>
    <s v="sí"/>
    <s v="no"/>
    <s v="sí"/>
    <n v="0.8"/>
    <s v="Habitual"/>
    <s v="renom"/>
    <s v="casa"/>
    <s v="f: casa+article+nom comú"/>
    <s v="o: malnom"/>
  </r>
  <r>
    <n v="109"/>
    <x v="102"/>
    <x v="87"/>
    <s v="Santa Anna"/>
    <s v="femení"/>
    <s v="sí"/>
    <s v="sí"/>
    <s v="sí"/>
    <s v="no"/>
    <s v="no"/>
    <n v="0.4"/>
    <s v="Ocasional"/>
    <s v="nom"/>
    <s v="casa"/>
    <s v="e: casa+article+nom propi+sintagma nominal"/>
    <s v="d: prenom+origen"/>
  </r>
  <r>
    <n v="110"/>
    <x v="103"/>
    <x v="88"/>
    <s v="Sant Miquel"/>
    <s v="femení"/>
    <s v="no"/>
    <s v="no"/>
    <s v="sí"/>
    <s v="no"/>
    <s v="no"/>
    <n v="0.2"/>
    <s v="Minoritari"/>
    <s v="nom"/>
    <s v="comerç"/>
    <s v="a: casa+article+nom propi"/>
    <s v="a: prenom"/>
  </r>
  <r>
    <n v="111"/>
    <x v="104"/>
    <x v="89"/>
    <s v="Sant Salvador"/>
    <s v="femení"/>
    <s v="sí"/>
    <s v="sí"/>
    <s v="sí"/>
    <s v="sí"/>
    <s v="sí"/>
    <n v="0.8"/>
    <s v="Habitual"/>
    <s v="renom"/>
    <s v="casa"/>
    <s v="a: casa+article+nom propi"/>
    <s v="a: prenom"/>
  </r>
  <r>
    <n v="112"/>
    <x v="105"/>
    <x v="89"/>
    <s v="Sant Salvador"/>
    <s v="femení"/>
    <s v="no"/>
    <s v="sí"/>
    <s v="sí"/>
    <s v="no"/>
    <s v="no"/>
    <n v="0.4"/>
    <s v="Ocasional"/>
    <s v="renom"/>
    <s v="comerç"/>
    <s v="a: casa+article+nom propi"/>
    <s v="a: prenom"/>
  </r>
  <r>
    <n v="113"/>
    <x v="106"/>
    <x v="90"/>
    <s v="Sant Salvador"/>
    <s v="femení"/>
    <s v="no"/>
    <s v="sí"/>
    <s v="sí"/>
    <s v="no"/>
    <s v="sí"/>
    <n v="0.4"/>
    <s v="Ocasional"/>
    <s v="nom"/>
    <s v="comerç"/>
    <s v="a: casa+article+nom propi"/>
    <s v="a: prenom"/>
  </r>
  <r>
    <n v="114"/>
    <x v="107"/>
    <x v="91"/>
    <s v="Sant Miquel"/>
    <s v="femení"/>
    <s v="sí"/>
    <s v="sí"/>
    <s v="no"/>
    <s v="no"/>
    <s v="no"/>
    <n v="0.2"/>
    <s v="Minoritari"/>
    <s v="nom"/>
    <s v="família"/>
    <s v="a: casa+article+nom propi"/>
    <s v="a: prenom"/>
  </r>
  <r>
    <n v="115"/>
    <x v="108"/>
    <x v="47"/>
    <s v="Sant Joan"/>
    <s v="femení"/>
    <s v="no"/>
    <s v="sí"/>
    <s v="sí"/>
    <s v="no"/>
    <s v="no"/>
    <n v="0.2"/>
    <s v="Minoritari"/>
    <s v="ofici"/>
    <s v="comerç"/>
    <s v="f: casa+article+nom comú"/>
    <s v="j: ofici"/>
  </r>
  <r>
    <n v="116"/>
    <x v="109"/>
    <x v="92"/>
    <s v="Sant Pau"/>
    <s v="femení"/>
    <s v="sí"/>
    <s v="sí"/>
    <s v="sí"/>
    <s v="no"/>
    <s v="sí"/>
    <n v="0.8"/>
    <s v="Habitual"/>
    <s v="nom"/>
    <s v="família"/>
    <s v="a: casa+article+nom propi"/>
    <s v="a: prenom"/>
  </r>
  <r>
    <n v="117"/>
    <x v="110"/>
    <x v="93"/>
    <s v="Sant Roc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118"/>
    <x v="111"/>
    <x v="22"/>
    <s v="Sant Cristòfol"/>
    <s v="femení"/>
    <s v="no"/>
    <s v="sí"/>
    <s v="sí"/>
    <s v="no"/>
    <s v="no"/>
    <n v="0.2"/>
    <s v="Minoritari"/>
    <s v="nom"/>
    <s v="comerç"/>
    <s v="e: casa+article+nom propi+sintagma nominal"/>
    <s v="d: prenom+origen"/>
  </r>
  <r>
    <n v="119"/>
    <x v="112"/>
    <x v="79"/>
    <s v="Santa Susanna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120"/>
    <x v="113"/>
    <x v="94"/>
    <s v="Sant Domènec"/>
    <s v="femení"/>
    <s v="no"/>
    <s v="sí"/>
    <s v="sí"/>
    <s v="no"/>
    <s v="no"/>
    <n v="0.2"/>
    <s v="Minoritari"/>
    <s v="nom"/>
    <s v="comerç"/>
    <s v="a: casa+article+nom propi"/>
    <s v="a: prenom"/>
  </r>
  <r>
    <n v="121"/>
    <x v="114"/>
    <x v="95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122"/>
    <x v="115"/>
    <x v="96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123"/>
    <x v="116"/>
    <x v="97"/>
    <s v="Sant Salvador"/>
    <s v="femení"/>
    <s v="no"/>
    <s v="sí"/>
    <s v="sí"/>
    <s v="no"/>
    <s v="sí"/>
    <n v="0.8"/>
    <s v="Habitual"/>
    <s v="nom"/>
    <s v="comerç"/>
    <s v="b: casa+article+nom propi+nom propi"/>
    <s v="b: prenom+llinatge"/>
  </r>
  <r>
    <n v="124"/>
    <x v="117"/>
    <x v="98"/>
    <s v="Sant Serapi"/>
    <s v="femení"/>
    <s v="sí"/>
    <s v="sí"/>
    <s v="sí"/>
    <s v="no"/>
    <s v="sí"/>
    <n v="0.6"/>
    <s v="Ocasional"/>
    <s v="nom"/>
    <s v="casa"/>
    <s v="b: casa+article+nom propi+nom propi"/>
    <s v="d: prenom+origen"/>
  </r>
  <r>
    <n v="125"/>
    <x v="117"/>
    <x v="99"/>
    <s v="Sant Salvador"/>
    <s v="femení"/>
    <s v="sí"/>
    <s v="sí"/>
    <s v="sí"/>
    <s v="sí"/>
    <s v="sí"/>
    <n v="0.6"/>
    <s v="Ocasional"/>
    <s v="cognom"/>
    <s v="propietari"/>
    <s v="b: casa+article+nom propi+nom propi"/>
    <s v="d: prenom+origen"/>
  </r>
  <r>
    <n v="126"/>
    <x v="118"/>
    <x v="69"/>
    <s v="Sant Joan"/>
    <s v="femení"/>
    <s v="sí"/>
    <s v="sí"/>
    <s v="sí"/>
    <s v="no"/>
    <s v="no"/>
    <n v="0.2"/>
    <s v="Minoritari"/>
    <s v="nom"/>
    <s v="propietari"/>
    <s v="b: casa+article+nom propi+nom propi"/>
    <s v="b: prenom+llinatge"/>
  </r>
  <r>
    <n v="127"/>
    <x v="119"/>
    <x v="17"/>
    <s v="Sant Miquel"/>
    <s v="femení"/>
    <s v="no"/>
    <s v="sí"/>
    <s v="sí"/>
    <s v="no"/>
    <s v="no"/>
    <n v="0.2"/>
    <s v="Minoritari"/>
    <s v="nom"/>
    <s v="comerç"/>
    <s v="e: casa+article+nom propi+sintagma nominal"/>
    <s v="e: prenom+malnom"/>
  </r>
  <r>
    <n v="128"/>
    <x v="120"/>
    <x v="100"/>
    <s v="Sant Domènec"/>
    <s v="femení"/>
    <s v="no"/>
    <s v="sí"/>
    <s v="sí"/>
    <s v="no"/>
    <s v="sí"/>
    <n v="0.6"/>
    <s v="Ocasional"/>
    <s v="nom"/>
    <s v="comerç"/>
    <s v="e: casa+article+nom propi+sintagma nominal"/>
    <s v="e: prenom+malnom"/>
  </r>
  <r>
    <n v="129"/>
    <x v="120"/>
    <x v="97"/>
    <s v="Sant Salvador"/>
    <s v="femení"/>
    <s v="no"/>
    <s v="sí"/>
    <s v="sí"/>
    <s v="no"/>
    <s v="no"/>
    <n v="0.2"/>
    <s v="Minoritari"/>
    <s v="renom"/>
    <s v="comerç"/>
    <s v="e: casa+article+nom propi+sintagma nominal"/>
    <s v="e: prenom+malnom"/>
  </r>
  <r>
    <n v="130"/>
    <x v="121"/>
    <x v="81"/>
    <s v="Sant Domènec"/>
    <s v="femení"/>
    <s v="sí"/>
    <s v="sí"/>
    <s v="sí"/>
    <s v="no"/>
    <s v="sí"/>
    <n v="0.6"/>
    <s v="Ocasional"/>
    <s v="nom"/>
    <s v="família"/>
    <s v="b: casa+article+nom propi+nom propi"/>
    <s v="d: prenom+origen"/>
  </r>
  <r>
    <n v="131"/>
    <x v="122"/>
    <x v="101"/>
    <s v="Sant Serapi"/>
    <s v="femení"/>
    <s v="no"/>
    <s v="sí"/>
    <s v="sí"/>
    <s v="no"/>
    <s v="sí"/>
    <n v="1"/>
    <s v="Habitual"/>
    <s v="nom"/>
    <s v="comerç"/>
    <s v="b: casa+article+nom propi+nom propi"/>
    <s v="b: prenom+llinatge"/>
  </r>
  <r>
    <n v="132"/>
    <x v="123"/>
    <x v="102"/>
    <s v="Santa Anna"/>
    <s v="femení"/>
    <s v="sí"/>
    <s v="sí"/>
    <s v="sí"/>
    <s v="no"/>
    <s v="no"/>
    <n v="0.2"/>
    <s v="Minoritari"/>
    <s v="nom"/>
    <s v="família"/>
    <s v="a: casa+article+nom propi"/>
    <s v="a: prenom"/>
  </r>
  <r>
    <n v="133"/>
    <x v="124"/>
    <x v="18"/>
    <s v="Sant Ignasi"/>
    <s v="femení"/>
    <s v="sí"/>
    <s v="sí"/>
    <s v="sí"/>
    <s v="no"/>
    <s v="no"/>
    <n v="0.2"/>
    <s v="Minoritari"/>
    <s v="renom"/>
    <s v="comerç"/>
    <s v="f: casa+article+nom comú"/>
    <s v="m: origen"/>
  </r>
  <r>
    <n v="134"/>
    <x v="125"/>
    <x v="103"/>
    <s v="Sant Miquel"/>
    <s v="femení"/>
    <s v="sí"/>
    <s v="sí"/>
    <s v="sí"/>
    <s v="no"/>
    <s v="sí"/>
    <n v="0.6"/>
    <s v="Ocasional"/>
    <s v="nom"/>
    <s v="casa"/>
    <s v="a: casa+article+nom propi"/>
    <s v="a: prenom"/>
  </r>
  <r>
    <n v="135"/>
    <x v="126"/>
    <x v="94"/>
    <s v="Sant Domènec"/>
    <s v="femení"/>
    <s v="no"/>
    <s v="sí"/>
    <s v="sí"/>
    <s v="no"/>
    <s v="no"/>
    <n v="0.2"/>
    <s v="Minoritari"/>
    <s v="nom"/>
    <s v="comerç"/>
    <s v="a: casa+article+nom propi"/>
    <s v="a: prenom"/>
  </r>
  <r>
    <n v="136"/>
    <x v="127"/>
    <x v="104"/>
    <s v="Sant Serapi"/>
    <s v="femení"/>
    <s v="sí"/>
    <s v="sí"/>
    <s v="sí"/>
    <s v="sí"/>
    <s v="sí"/>
    <n v="0.8"/>
    <s v="Habitual"/>
    <s v="renom"/>
    <s v="casa"/>
    <s v="e: casa+article+nom propi+sintagma nominal"/>
    <s v="d: prenom+origen"/>
  </r>
  <r>
    <n v="137"/>
    <x v="128"/>
    <x v="94"/>
    <s v="Sant Domènec"/>
    <s v="femení"/>
    <s v="no"/>
    <s v="sí"/>
    <s v="sí"/>
    <s v="no"/>
    <s v="no"/>
    <n v="0.2"/>
    <s v="Minoritari"/>
    <s v="nom"/>
    <s v="comerç"/>
    <s v="a: casa+article+nom propi"/>
    <s v="a: prenom"/>
  </r>
  <r>
    <n v="138"/>
    <x v="129"/>
    <x v="105"/>
    <s v="Santa Anna"/>
    <s v="femení"/>
    <s v="sí"/>
    <s v="sí"/>
    <s v="sí"/>
    <s v="sí"/>
    <s v="sí"/>
    <n v="0.6"/>
    <s v="Ocasional"/>
    <s v="ofici"/>
    <s v="casa"/>
    <s v="h: casa+article+nom comú+adjectiu"/>
    <s v="l: ofici+malnom"/>
  </r>
  <r>
    <n v="139"/>
    <x v="130"/>
    <x v="106"/>
    <s v="Sant Miquel"/>
    <s v="femení"/>
    <s v="sí"/>
    <s v="sí"/>
    <s v="sí"/>
    <s v="no"/>
    <s v="sí"/>
    <n v="0.6"/>
    <s v="Ocasional"/>
    <s v="nom"/>
    <s v="família"/>
    <s v="e: casa+article+nom propi+sintagma nominal"/>
    <s v="d: prenom+origen"/>
  </r>
  <r>
    <n v="140"/>
    <x v="131"/>
    <x v="15"/>
    <s v="Sant Miquel"/>
    <s v="femení"/>
    <s v="no"/>
    <s v="sí"/>
    <s v="sí"/>
    <s v="no"/>
    <s v="sí"/>
    <n v="0.8"/>
    <s v="Habitual"/>
    <s v="nom"/>
    <s v="comerç"/>
    <s v="a: casa+article+nom propi"/>
    <s v="a: prenom"/>
  </r>
  <r>
    <n v="141"/>
    <x v="132"/>
    <x v="107"/>
    <s v="Sant Cristòfol"/>
    <s v="femení"/>
    <s v="sí"/>
    <s v="sí"/>
    <s v="sí"/>
    <s v="no"/>
    <s v="no"/>
    <n v="0.2"/>
    <s v="Minoritari"/>
    <s v="origen"/>
    <s v="casa"/>
    <s v="f: casa+article+nom comú"/>
    <s v="m: origen"/>
  </r>
  <r>
    <n v="142"/>
    <x v="133"/>
    <x v="108"/>
    <s v="Sant Salvador"/>
    <s v="femení"/>
    <s v="sí"/>
    <s v="sí"/>
    <s v="sí"/>
    <s v="no"/>
    <s v="no"/>
    <n v="0.4"/>
    <s v="Ocasional"/>
    <s v="cognom"/>
    <s v="casa"/>
    <s v="a: casa+article+nom propi"/>
    <s v="f: llinatge"/>
  </r>
  <r>
    <n v="143"/>
    <x v="134"/>
    <x v="109"/>
    <s v="Sant Llorenç"/>
    <s v="femení"/>
    <s v="sí"/>
    <s v="sí"/>
    <s v="sí"/>
    <s v="sí"/>
    <s v="no"/>
    <n v="0.2"/>
    <s v="Minoritari"/>
    <s v="renom"/>
    <s v="família"/>
    <s v="f: casa+article+nom comú"/>
    <s v="o: malnom"/>
  </r>
  <r>
    <n v="144"/>
    <x v="135"/>
    <x v="31"/>
    <s v="Sant Llorenç"/>
    <s v="femení"/>
    <s v="sí"/>
    <s v="sí"/>
    <s v="sí"/>
    <s v="sí"/>
    <s v="no"/>
    <n v="0.4"/>
    <s v="Ocasional"/>
    <s v="renom"/>
    <s v="casa"/>
    <s v="f: casa+article+nom comú"/>
    <s v="j: ofici"/>
  </r>
  <r>
    <n v="145"/>
    <x v="136"/>
    <x v="81"/>
    <s v="Sant Domènec"/>
    <s v="femení"/>
    <s v="sí"/>
    <s v="sí"/>
    <s v="sí"/>
    <s v="no"/>
    <s v="no"/>
    <n v="0.4"/>
    <s v="Ocasional"/>
    <s v="renom"/>
    <s v="comerç"/>
    <s v="d: casa+article+nom propi+adjectiu"/>
    <s v="e: prenom+malnom"/>
  </r>
  <r>
    <n v="146"/>
    <x v="137"/>
    <x v="110"/>
    <s v="Sant Roc"/>
    <s v="femení"/>
    <s v="sí"/>
    <s v="sí"/>
    <s v="sí"/>
    <s v="no"/>
    <s v="no"/>
    <n v="0.4"/>
    <s v="Ocasional"/>
    <s v="nom"/>
    <s v="casa"/>
    <s v="b: casa+article+nom propi+nom propi"/>
    <s v="b: prenom+llinatge"/>
  </r>
  <r>
    <n v="147"/>
    <x v="138"/>
    <x v="111"/>
    <s v="Sant Pau"/>
    <s v="femení"/>
    <s v="sí"/>
    <s v="sí"/>
    <s v="sí"/>
    <s v="sí"/>
    <s v="sí"/>
    <n v="0.6"/>
    <s v="Ocasional"/>
    <s v="nom"/>
    <s v="casa"/>
    <s v="e: casa+article+nom propi+sintagma nominal"/>
    <s v="d: prenom+origen"/>
  </r>
  <r>
    <n v="148"/>
    <x v="139"/>
    <x v="90"/>
    <s v="Sant Salvador"/>
    <s v="femení"/>
    <s v="sí"/>
    <s v="sí"/>
    <s v="sí"/>
    <s v="no"/>
    <s v="sí"/>
    <n v="0.6"/>
    <s v="Ocasional"/>
    <s v="cognom"/>
    <s v="casa"/>
    <s v="a: casa+article+nom propi"/>
    <s v="a: prenom"/>
  </r>
  <r>
    <n v="149"/>
    <x v="140"/>
    <x v="112"/>
    <s v="Santa Anna"/>
    <s v="femení"/>
    <s v="sí"/>
    <s v="sí"/>
    <s v="sí"/>
    <s v="no"/>
    <s v="sí"/>
    <n v="0.6"/>
    <s v="Ocasional"/>
    <s v="origen"/>
    <s v="comerç"/>
    <s v="f: casa+article+nom comú"/>
    <s v="m: origen"/>
  </r>
  <r>
    <n v="150"/>
    <x v="141"/>
    <x v="12"/>
    <s v="Sant Domènec"/>
    <s v="femení"/>
    <s v="no"/>
    <s v="sí"/>
    <s v="sí"/>
    <s v="no"/>
    <s v="no"/>
    <n v="0.4"/>
    <s v="Ocasional"/>
    <s v="nom"/>
    <s v="comerç"/>
    <s v="b: casa+article+nom propi+nom propi"/>
    <s v="b: prenom+llinatge"/>
  </r>
  <r>
    <n v="151"/>
    <x v="142"/>
    <x v="88"/>
    <s v="Sant Miquel"/>
    <s v="femení"/>
    <s v="sí"/>
    <s v="sí"/>
    <s v="sí"/>
    <s v="no"/>
    <s v="sí"/>
    <n v="0.6"/>
    <s v="Ocasional"/>
    <s v="nom"/>
    <s v="casa"/>
    <s v="b: casa+article+nom propi+nom propi"/>
    <s v="b: prenom+llinatge"/>
  </r>
  <r>
    <n v="152"/>
    <x v="143"/>
    <x v="113"/>
    <s v="Santa Anna"/>
    <s v="femení"/>
    <s v="sí"/>
    <s v="sí"/>
    <s v="sí"/>
    <s v="sí"/>
    <s v="sí"/>
    <n v="0.8"/>
    <s v="Habitual"/>
    <s v="religios"/>
    <s v="propietari"/>
    <s v="f: casa+article+nom comú"/>
    <s v="p: institució"/>
  </r>
  <r>
    <n v="153"/>
    <x v="144"/>
    <x v="114"/>
    <s v="Sant Miquel"/>
    <s v="femení"/>
    <s v="sí"/>
    <s v="sí"/>
    <s v="sí"/>
    <s v="sí"/>
    <s v="sí"/>
    <n v="1"/>
    <s v="Habitual"/>
    <s v="cognom"/>
    <s v="comerç"/>
    <s v="a: casa+article+nom propi"/>
    <s v="f: llinatge"/>
  </r>
  <r>
    <n v="154"/>
    <x v="145"/>
    <x v="115"/>
    <s v="Sant Llorenç"/>
    <s v="femení"/>
    <s v="sí"/>
    <s v="sí"/>
    <s v="sí"/>
    <s v="sí"/>
    <s v="sí"/>
    <n v="1"/>
    <s v="Habitual"/>
    <s v="nom"/>
    <s v="propietari"/>
    <s v="b: casa+article+nom propi+nom propi"/>
    <s v="b: prenom+llinatge"/>
  </r>
  <r>
    <n v="155"/>
    <x v="146"/>
    <x v="116"/>
    <s v="Sant Salvador"/>
    <s v="femení"/>
    <s v="sí"/>
    <s v="sí"/>
    <s v="no"/>
    <s v="sí"/>
    <s v="no"/>
    <n v="0.2"/>
    <s v="Minoritari"/>
    <s v="nom"/>
    <s v="família"/>
    <s v="d: casa+article+nom propi+adjectiu"/>
    <s v="d: prenom+origen"/>
  </r>
  <r>
    <n v="156"/>
    <x v="147"/>
    <x v="117"/>
    <s v="Sant Llorenç"/>
    <s v="femení"/>
    <s v="sí"/>
    <s v="sí"/>
    <s v="sí"/>
    <s v="sí"/>
    <s v="sí"/>
    <n v="1"/>
    <s v="Habitual"/>
    <s v="nom"/>
    <s v="casa"/>
    <s v="a: casa+article+nom propi"/>
    <s v="a: prenom"/>
  </r>
  <r>
    <n v="157"/>
    <x v="148"/>
    <x v="118"/>
    <s v="Santa Susanna"/>
    <s v="femení"/>
    <s v="no"/>
    <s v="sí"/>
    <s v="sí"/>
    <s v="no"/>
    <s v="sí"/>
    <n v="0.6"/>
    <s v="Ocasional"/>
    <s v="renom"/>
    <s v="comerç"/>
    <s v="f: casa+article+nom comú"/>
    <s v="o: malnom"/>
  </r>
  <r>
    <n v="158"/>
    <x v="149"/>
    <x v="119"/>
    <s v="Sant Domènec"/>
    <s v="femení"/>
    <s v="sí"/>
    <s v="sí"/>
    <s v="no"/>
    <s v="sí"/>
    <s v="no"/>
    <n v="0.4"/>
    <s v="Ocasional"/>
    <s v="cognom"/>
    <s v="casa"/>
    <s v="a: casa+article+nom propi"/>
    <s v="f: llinatge"/>
  </r>
  <r>
    <n v="159"/>
    <x v="150"/>
    <x v="120"/>
    <s v="Sant Serapi"/>
    <s v="femení"/>
    <s v="sí"/>
    <s v="sí"/>
    <s v="sí"/>
    <s v="sí"/>
    <s v="sí"/>
    <n v="0.6"/>
    <s v="Ocasional"/>
    <s v="origen"/>
    <s v="casa"/>
    <s v="e: casa+article+nom propi+sintagma nominal"/>
    <s v="h: llinatge+origen"/>
  </r>
  <r>
    <n v="160"/>
    <x v="151"/>
    <x v="80"/>
    <s v="Sant Serapi"/>
    <s v="femení"/>
    <s v="no"/>
    <s v="sí"/>
    <s v="sí"/>
    <s v="no"/>
    <s v="sí"/>
    <n v="1"/>
    <s v="Habitual"/>
    <s v="nom"/>
    <s v="comerç"/>
    <s v="a: casa+article+nom propi"/>
    <s v="a: prenom"/>
  </r>
  <r>
    <n v="161"/>
    <x v="152"/>
    <x v="121"/>
    <s v="Sant Serapi"/>
    <s v="femení"/>
    <s v="sí"/>
    <s v="sí"/>
    <s v="sí"/>
    <s v="no"/>
    <s v="sí"/>
    <n v="1"/>
    <s v="Habitual"/>
    <s v="nom"/>
    <s v="comerç"/>
    <s v="b: casa+article+nom propi+nom propi"/>
    <s v="b: prenom+llinatge"/>
  </r>
  <r>
    <n v="162"/>
    <x v="153"/>
    <x v="69"/>
    <s v="Sant Joan"/>
    <s v="femení"/>
    <s v="sí"/>
    <s v="sí"/>
    <s v="sí"/>
    <s v="no"/>
    <s v="no"/>
    <n v="0.2"/>
    <s v="Minoritari"/>
    <s v="nom"/>
    <s v="casa"/>
    <s v="b: casa+article+nom propi+nom propi"/>
    <s v="b: prenom+llinatge"/>
  </r>
  <r>
    <n v="163"/>
    <x v="154"/>
    <x v="110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164"/>
    <x v="155"/>
    <x v="122"/>
    <s v="Sant Domènec"/>
    <s v="femení"/>
    <s v="sí"/>
    <s v="sí"/>
    <s v="sí"/>
    <s v="sí"/>
    <s v="sí"/>
    <n v="0.8"/>
    <s v="Habitual"/>
    <s v="renom"/>
    <s v="casa"/>
    <s v="f: casa+article+nom comú"/>
    <s v="m: origen"/>
  </r>
  <r>
    <n v="165"/>
    <x v="156"/>
    <x v="123"/>
    <s v="Sant Miquel"/>
    <s v="femení"/>
    <s v="sí"/>
    <s v="sí"/>
    <s v="sí"/>
    <s v="sí"/>
    <s v="sí"/>
    <n v="0.6"/>
    <s v="Ocasional"/>
    <s v="origen"/>
    <s v="casa"/>
    <s v="f: casa+article+nom comú"/>
    <s v="m: origen"/>
  </r>
  <r>
    <n v="166"/>
    <x v="156"/>
    <x v="26"/>
    <s v="Sant Serapi"/>
    <s v="femení"/>
    <s v="sí"/>
    <s v="no"/>
    <s v="sí"/>
    <s v="no"/>
    <s v="no"/>
    <n v="0.4"/>
    <s v="Ocasional"/>
    <s v="origen"/>
    <s v="casa"/>
    <s v="f: casa+article+nom comú"/>
    <s v="m: origen"/>
  </r>
  <r>
    <n v="167"/>
    <x v="157"/>
    <x v="39"/>
    <s v="Sant Llorenç"/>
    <s v="femení"/>
    <s v="sí"/>
    <s v="sí"/>
    <s v="sí"/>
    <s v="no"/>
    <s v="no"/>
    <n v="0.4"/>
    <s v="Ocasional"/>
    <s v="renom"/>
    <s v="família"/>
    <s v="f: casa+article+nom comú"/>
    <s v="o: malnom"/>
  </r>
  <r>
    <n v="168"/>
    <x v="158"/>
    <x v="66"/>
    <s v="Sant Miquel"/>
    <s v="femení"/>
    <s v="no"/>
    <s v="sí"/>
    <s v="sí"/>
    <s v="no"/>
    <s v="no"/>
    <n v="0.2"/>
    <s v="Minoritari"/>
    <s v="renom"/>
    <s v="comerç"/>
    <s v="f: casa+article+nom comú"/>
    <s v="o: malnom"/>
  </r>
  <r>
    <n v="169"/>
    <x v="159"/>
    <x v="124"/>
    <s v="Sant Serapi"/>
    <s v="femení"/>
    <s v="sí"/>
    <s v="no"/>
    <s v="sí"/>
    <s v="sí"/>
    <s v="no"/>
    <n v="0.4"/>
    <s v="Ocasional"/>
    <s v="renom"/>
    <s v="casa"/>
    <s v="f: casa+article+nom comú"/>
    <s v="o: malnom"/>
  </r>
  <r>
    <n v="170"/>
    <x v="160"/>
    <x v="110"/>
    <s v="Sant Roc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171"/>
    <x v="161"/>
    <x v="125"/>
    <s v="Sant Cristòfol"/>
    <s v="femení"/>
    <s v="no"/>
    <s v="sí"/>
    <s v="sí"/>
    <s v="no"/>
    <s v="no"/>
    <n v="0.2"/>
    <s v="Minoritari"/>
    <s v="nom"/>
    <s v="comerç"/>
    <s v="a: casa+article+nom propi"/>
    <s v="a: prenom"/>
  </r>
  <r>
    <n v="172"/>
    <x v="162"/>
    <x v="36"/>
    <s v="Sant Roc"/>
    <s v="femení"/>
    <s v="sí"/>
    <s v="sí"/>
    <s v="sí"/>
    <s v="no"/>
    <s v="no"/>
    <n v="0.4"/>
    <s v="Ocasional"/>
    <s v="renom"/>
    <s v="casa"/>
    <s v="f: casa+article+nom comú"/>
    <s v="m: origen"/>
  </r>
  <r>
    <n v="173"/>
    <x v="163"/>
    <x v="126"/>
    <s v="Santa Anna"/>
    <s v="femení"/>
    <s v="sí"/>
    <s v="sí"/>
    <s v="sí"/>
    <s v="sí"/>
    <s v="sí"/>
    <n v="0.8"/>
    <s v="Habitual"/>
    <s v="religios"/>
    <s v="casa"/>
    <s v="a: casa+article+nom propi"/>
    <s v="p: institució"/>
  </r>
  <r>
    <n v="174"/>
    <x v="164"/>
    <x v="127"/>
    <s v="Sant Llorenç"/>
    <s v="femení"/>
    <s v="sí"/>
    <s v="sí"/>
    <s v="sí"/>
    <s v="no"/>
    <s v="no"/>
    <n v="0.2"/>
    <s v="Minoritari"/>
    <s v="renom"/>
    <s v="família"/>
    <s v="f: casa+article+nom comú"/>
    <s v="x: opac"/>
  </r>
  <r>
    <n v="175"/>
    <x v="165"/>
    <x v="128"/>
    <s v="Sant Domènec"/>
    <s v="femení"/>
    <s v="sí"/>
    <s v="sí"/>
    <s v="sí"/>
    <s v="no"/>
    <s v="no"/>
    <n v="0.4"/>
    <s v="Ocasional"/>
    <s v="renom"/>
    <s v="comerç"/>
    <s v="a: casa+article+nom propi"/>
    <s v="m: origen"/>
  </r>
  <r>
    <n v="176"/>
    <x v="166"/>
    <x v="129"/>
    <s v="Sant Miquel"/>
    <s v="femení"/>
    <s v="sí"/>
    <s v="sí"/>
    <s v="sí"/>
    <s v="no"/>
    <s v="no"/>
    <n v="0.4"/>
    <s v="Ocasional"/>
    <s v="renom"/>
    <s v="comerç"/>
    <s v="f: casa+article+nom comú"/>
    <s v="m: origen"/>
  </r>
  <r>
    <n v="177"/>
    <x v="167"/>
    <x v="126"/>
    <s v="Santa Anna"/>
    <s v="femení"/>
    <s v="sí"/>
    <s v="sí"/>
    <s v="sí"/>
    <s v="no"/>
    <s v="sí"/>
    <n v="0.6"/>
    <s v="Ocasional"/>
    <s v="religios"/>
    <s v="casa"/>
    <s v="h: casa+article+nom comú+adjectiu"/>
    <s v="p: institució"/>
  </r>
  <r>
    <n v="178"/>
    <x v="168"/>
    <x v="108"/>
    <s v="Sant Salvador"/>
    <s v="femení"/>
    <s v="sí"/>
    <s v="sí"/>
    <s v="sí"/>
    <s v="sí"/>
    <s v="sí"/>
    <n v="0.6"/>
    <s v="Ocasional"/>
    <s v="nom"/>
    <s v="comerç"/>
    <s v="a: casa+article+nom propi"/>
    <s v="a: prenom"/>
  </r>
  <r>
    <n v="179"/>
    <x v="169"/>
    <x v="130"/>
    <s v="Sant Ignasi"/>
    <s v="femení"/>
    <s v="sí"/>
    <s v="sí"/>
    <s v="sí"/>
    <s v="no"/>
    <s v="no"/>
    <n v="0.4"/>
    <s v="Ocasional"/>
    <s v="renom"/>
    <s v="comerç"/>
    <s v="f: casa+article+nom comú"/>
    <s v="m: origen"/>
  </r>
  <r>
    <n v="180"/>
    <x v="170"/>
    <x v="131"/>
    <s v="Santa Anna"/>
    <s v="femení"/>
    <s v="sí"/>
    <s v="sí"/>
    <s v="no"/>
    <s v="sí"/>
    <s v="sí"/>
    <n v="0.6"/>
    <s v="Ocasional"/>
    <s v="cognom"/>
    <s v="casa"/>
    <s v="a: casa+article+nom propi"/>
    <s v="f: llinatge"/>
  </r>
  <r>
    <n v="181"/>
    <x v="171"/>
    <x v="132"/>
    <s v="Sant Roc"/>
    <s v="femení"/>
    <s v="sí"/>
    <s v="sí"/>
    <s v="sí"/>
    <s v="sí"/>
    <s v="sí"/>
    <n v="0.6"/>
    <s v="Ocasional"/>
    <s v="cognom"/>
    <s v="casa"/>
    <s v="a: casa+article+nom propi"/>
    <s v="f: llinatge"/>
  </r>
  <r>
    <n v="182"/>
    <x v="172"/>
    <x v="17"/>
    <s v="Sant Miquel"/>
    <s v="femení"/>
    <s v="no"/>
    <s v="sí"/>
    <s v="sí"/>
    <s v="no"/>
    <s v="no"/>
    <n v="0.4"/>
    <s v="Ocasional"/>
    <s v="marca"/>
    <s v="comerç"/>
    <s v="l: sintagma nominal"/>
    <s v="q: nom comercial"/>
  </r>
  <r>
    <n v="183"/>
    <x v="173"/>
    <x v="89"/>
    <s v="Sant Salvador"/>
    <s v="masculí"/>
    <s v="no"/>
    <s v="sí"/>
    <s v="sí"/>
    <s v="no"/>
    <s v="no"/>
    <n v="0.4"/>
    <s v="Ocasional"/>
    <s v="marca"/>
    <s v="comerç"/>
    <s v="l: sintagma nominal"/>
    <s v="q: nom comercial"/>
  </r>
  <r>
    <n v="184"/>
    <x v="174"/>
    <x v="88"/>
    <s v="Sant Miquel"/>
    <s v="masculí"/>
    <s v="no"/>
    <s v="no"/>
    <s v="sí"/>
    <s v="no"/>
    <s v="no"/>
    <n v="0.2"/>
    <s v="Minoritari"/>
    <s v="marca"/>
    <s v="comerç"/>
    <s v="l: sintagma nominal"/>
    <s v="q: nom comercial"/>
  </r>
  <r>
    <n v="185"/>
    <x v="175"/>
    <x v="13"/>
    <s v="Santa Susanna"/>
    <s v="femení"/>
    <s v="no"/>
    <s v="sí"/>
    <s v="sí"/>
    <s v="no"/>
    <s v="no"/>
    <n v="0.2"/>
    <s v="Minoritari"/>
    <s v="marca"/>
    <s v="comerç"/>
    <s v="l: sintagma nominal"/>
    <s v="q: nom comercial"/>
  </r>
  <r>
    <n v="186"/>
    <x v="176"/>
    <x v="13"/>
    <s v="Santa Susanna"/>
    <s v="femení"/>
    <s v="sí"/>
    <s v="sí"/>
    <s v="sí"/>
    <s v="sí"/>
    <s v="sí"/>
    <n v="1"/>
    <s v="Habitual"/>
    <s v="marca"/>
    <s v="propietari"/>
    <s v="l: sintagma nominal"/>
    <s v="q: nom comercial"/>
  </r>
  <r>
    <n v="187"/>
    <x v="177"/>
    <x v="16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188"/>
    <x v="177"/>
    <x v="14"/>
    <s v="Sant Domènec"/>
    <s v="femení"/>
    <s v="no"/>
    <s v="sí"/>
    <s v="sí"/>
    <s v="no"/>
    <s v="no"/>
    <n v="0.4"/>
    <s v="Ocasional"/>
    <s v="marca"/>
    <s v="comerç"/>
    <s v="l: sintagma nominal"/>
    <s v="q: nom comercial"/>
  </r>
  <r>
    <n v="189"/>
    <x v="178"/>
    <x v="13"/>
    <s v="Santa Susanna"/>
    <s v="masculí"/>
    <s v="no"/>
    <s v="sí"/>
    <s v="sí"/>
    <s v="no"/>
    <s v="no"/>
    <n v="0.4"/>
    <s v="Ocasional"/>
    <s v="nom"/>
    <s v="comerç"/>
    <s v="l: sintagma nominal"/>
    <s v="a: prenom"/>
  </r>
  <r>
    <n v="190"/>
    <x v="179"/>
    <x v="8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191"/>
    <x v="180"/>
    <x v="104"/>
    <s v="Sant Serapi"/>
    <s v="femení"/>
    <s v="no"/>
    <s v="sí"/>
    <s v="sí"/>
    <s v="no"/>
    <s v="no"/>
    <n v="0.6"/>
    <s v="Ocasional"/>
    <s v="marca"/>
    <s v="comerç"/>
    <s v="l: sintagma nominal"/>
    <s v="q: nom comercial"/>
  </r>
  <r>
    <n v="192"/>
    <x v="181"/>
    <x v="16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193"/>
    <x v="182"/>
    <x v="14"/>
    <s v="Sant Domènec"/>
    <s v="femení"/>
    <s v="no"/>
    <s v="sí"/>
    <s v="sí"/>
    <s v="no"/>
    <s v="no"/>
    <n v="0.2"/>
    <s v="Minoritari"/>
    <s v="marca"/>
    <s v="comerç"/>
    <s v="l: sintagma nominal"/>
    <s v="q: nom comercial"/>
  </r>
  <r>
    <n v="194"/>
    <x v="183"/>
    <x v="133"/>
    <s v="Sant Serapi"/>
    <s v="masculí"/>
    <s v="sí"/>
    <s v="sí"/>
    <s v="sí"/>
    <s v="no"/>
    <s v="sí"/>
    <n v="0.6"/>
    <s v="Ocasional"/>
    <s v="cognom"/>
    <s v="casa"/>
    <s v="b: casa+article+nom propi+nom propi"/>
    <s v="f: llinatge"/>
  </r>
  <r>
    <n v="195"/>
    <x v="184"/>
    <x v="134"/>
    <s v="Santa Anna"/>
    <s v="masculí"/>
    <s v="sí"/>
    <s v="sí"/>
    <s v="sí"/>
    <s v="no"/>
    <s v="sí"/>
    <n v="0.6"/>
    <s v="Ocasional"/>
    <s v="cognom"/>
    <s v="família"/>
    <s v="a: casa+article+nom propi"/>
    <s v="f: llinatge"/>
  </r>
  <r>
    <n v="196"/>
    <x v="185"/>
    <x v="113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97"/>
    <x v="185"/>
    <x v="135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98"/>
    <x v="186"/>
    <x v="136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199"/>
    <x v="186"/>
    <x v="129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200"/>
    <x v="186"/>
    <x v="57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01"/>
    <x v="186"/>
    <x v="137"/>
    <s v="Sant Ignasi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202"/>
    <x v="187"/>
    <x v="138"/>
    <s v="Sant Ignasi"/>
    <s v="masculí"/>
    <s v="no"/>
    <s v="no"/>
    <s v="sí"/>
    <s v="no"/>
    <s v="no"/>
    <n v="0.2"/>
    <s v="Minoritari"/>
    <s v="cognom"/>
    <s v="comerç"/>
    <s v="a: casa+article+nom propi"/>
    <s v="f: llinatge"/>
  </r>
  <r>
    <n v="203"/>
    <x v="188"/>
    <x v="139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204"/>
    <x v="189"/>
    <x v="117"/>
    <s v="Sant Llorenç"/>
    <s v="masculí"/>
    <s v="sí"/>
    <s v="sí"/>
    <s v="no"/>
    <s v="no"/>
    <s v="no"/>
    <n v="0.2"/>
    <s v="Minoritari"/>
    <s v="cognom"/>
    <s v="casa"/>
    <s v="a: casa+article+nom propi"/>
    <s v="f: llinatge"/>
  </r>
  <r>
    <n v="205"/>
    <x v="190"/>
    <x v="140"/>
    <s v="Santa Susanna"/>
    <s v="masculí"/>
    <s v="sí"/>
    <s v="sí"/>
    <s v="sí"/>
    <s v="sí"/>
    <s v="sí"/>
    <n v="1"/>
    <s v="Habitual"/>
    <s v="nom"/>
    <s v="casa"/>
    <s v="a: casa+article+nom propi"/>
    <s v="a: prenom"/>
  </r>
  <r>
    <n v="206"/>
    <x v="191"/>
    <x v="28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07"/>
    <x v="191"/>
    <x v="59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208"/>
    <x v="192"/>
    <x v="67"/>
    <s v="Sant Llorenç"/>
    <s v="masculí"/>
    <s v="sí"/>
    <s v="sí"/>
    <s v="sí"/>
    <s v="no"/>
    <s v="no"/>
    <n v="0.8"/>
    <s v="Habitual"/>
    <s v="ofici"/>
    <s v="casa"/>
    <s v="g: casa+article+nom comú+nom propi"/>
    <s v="g: llinatge+ofici"/>
  </r>
  <r>
    <n v="209"/>
    <x v="193"/>
    <x v="26"/>
    <s v="Sant Serapi"/>
    <s v="masculí"/>
    <s v="no"/>
    <s v="no"/>
    <s v="sí"/>
    <s v="no"/>
    <s v="no"/>
    <n v="0.2"/>
    <s v="Minoritari"/>
    <s v="ofici"/>
    <s v="comerç"/>
    <s v="g: casa+article+nom comú+nom propi"/>
    <s v="g: llinatge+ofici"/>
  </r>
  <r>
    <n v="210"/>
    <x v="194"/>
    <x v="141"/>
    <s v="Sant Ignasi"/>
    <s v="masculí"/>
    <s v="no"/>
    <s v="sí"/>
    <s v="sí"/>
    <s v="no"/>
    <s v="no"/>
    <n v="0.2"/>
    <s v="Minoritari"/>
    <s v="ofici"/>
    <s v="comerç"/>
    <s v="g: casa+article+nom comú+nom propi"/>
    <s v="g: llinatge+ofici"/>
  </r>
  <r>
    <n v="211"/>
    <x v="195"/>
    <x v="26"/>
    <s v="Sant Serapi"/>
    <s v="masculí"/>
    <s v="no"/>
    <s v="no"/>
    <s v="sí"/>
    <s v="no"/>
    <s v="no"/>
    <n v="0.4"/>
    <s v="Ocasional"/>
    <s v="ofici"/>
    <s v="comerç"/>
    <s v="g: casa+article+nom comú+nom propi"/>
    <s v="g: llinatge+ofici"/>
  </r>
  <r>
    <n v="212"/>
    <x v="196"/>
    <x v="25"/>
    <s v="Sant Miquel"/>
    <s v="masculí"/>
    <s v="sí"/>
    <s v="sí"/>
    <s v="sí"/>
    <s v="sí"/>
    <s v="sí"/>
    <n v="1"/>
    <s v="Habitual"/>
    <s v="ofici"/>
    <s v="comerç"/>
    <s v="g: casa+article+nom comú+nom propi"/>
    <s v="k: ofici+origen"/>
  </r>
  <r>
    <n v="213"/>
    <x v="197"/>
    <x v="142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214"/>
    <x v="198"/>
    <x v="87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215"/>
    <x v="199"/>
    <x v="81"/>
    <s v="Sant Domènec"/>
    <s v="masculí"/>
    <s v="sí"/>
    <s v="sí"/>
    <s v="sí"/>
    <s v="sí"/>
    <s v="sí"/>
    <n v="1"/>
    <s v="Habitual"/>
    <s v="cognom"/>
    <s v="casa"/>
    <s v="a: casa+article+nom propi"/>
    <s v="f: llinatge"/>
  </r>
  <r>
    <n v="216"/>
    <x v="200"/>
    <x v="81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217"/>
    <x v="201"/>
    <x v="70"/>
    <s v="Sant Serapi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218"/>
    <x v="202"/>
    <x v="143"/>
    <s v="Sant Miquel"/>
    <s v="masculí"/>
    <s v="sí"/>
    <s v="sí"/>
    <s v="sí"/>
    <s v="sí"/>
    <s v="sí"/>
    <n v="0.8"/>
    <s v="Habitual"/>
    <s v="ofici"/>
    <s v="casa"/>
    <s v="g: casa+article+nom comú+nom propi"/>
    <s v="c: prenom+ofici"/>
  </r>
  <r>
    <n v="219"/>
    <x v="203"/>
    <x v="139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220"/>
    <x v="204"/>
    <x v="144"/>
    <s v="Sant Serapi"/>
    <s v="masculí"/>
    <s v="sí"/>
    <s v="sí"/>
    <s v="no"/>
    <s v="sí"/>
    <s v="sí"/>
    <n v="0.6"/>
    <s v="Ocasional"/>
    <s v="nom"/>
    <s v="casa"/>
    <s v="a: casa+article+nom propi"/>
    <s v="a: prenom"/>
  </r>
  <r>
    <n v="221"/>
    <x v="205"/>
    <x v="145"/>
    <s v="Sant Llorenç"/>
    <s v="masculí"/>
    <s v="sí"/>
    <s v="sí"/>
    <s v="sí"/>
    <s v="sí"/>
    <s v="sí"/>
    <n v="0.6"/>
    <s v="Ocasional"/>
    <s v="renom"/>
    <s v="casa"/>
    <s v="a: casa+article+nom propi"/>
    <s v="m: origen"/>
  </r>
  <r>
    <n v="222"/>
    <x v="206"/>
    <x v="122"/>
    <s v="Sant Domènec"/>
    <s v="masculí"/>
    <s v="sí"/>
    <s v="sí"/>
    <s v="sí"/>
    <s v="no"/>
    <s v="no"/>
    <n v="0.4"/>
    <s v="Ocasional"/>
    <s v="renom"/>
    <s v="casa"/>
    <s v="h: casa+article+nom comú+adjectiu"/>
    <s v="o: malnom"/>
  </r>
  <r>
    <n v="223"/>
    <x v="207"/>
    <x v="146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224"/>
    <x v="208"/>
    <x v="70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225"/>
    <x v="209"/>
    <x v="147"/>
    <s v="Sant Cristòfol"/>
    <s v="masculí"/>
    <s v="sí"/>
    <s v="sí"/>
    <s v="sí"/>
    <s v="sí"/>
    <s v="no"/>
    <n v="0.2"/>
    <s v="Minoritari"/>
    <s v="origen"/>
    <s v="casa"/>
    <s v="a: casa+article+nom propi"/>
    <s v="m: origen"/>
  </r>
  <r>
    <n v="226"/>
    <x v="210"/>
    <x v="22"/>
    <s v="Sant Cristòfol"/>
    <s v="masculí"/>
    <s v="sí"/>
    <s v="sí"/>
    <s v="sí"/>
    <s v="no"/>
    <s v="no"/>
    <n v="0.2"/>
    <s v="Minoritari"/>
    <s v="cognom"/>
    <s v="casa"/>
    <s v="a: casa+article+nom propi"/>
    <s v="f: llinatge"/>
  </r>
  <r>
    <n v="227"/>
    <x v="210"/>
    <x v="148"/>
    <s v="Sant Roc"/>
    <s v="masculí"/>
    <s v="sí"/>
    <s v="sí"/>
    <s v="no"/>
    <s v="sí"/>
    <s v="sí"/>
    <n v="0.6"/>
    <s v="Ocasional"/>
    <s v="cognom"/>
    <s v="casa"/>
    <s v="a: casa+article+nom propi"/>
    <s v="f: llinatge"/>
  </r>
  <r>
    <n v="228"/>
    <x v="211"/>
    <x v="149"/>
    <s v="Sant Miquel"/>
    <s v="masculí"/>
    <s v="sí"/>
    <s v="sí"/>
    <s v="sí"/>
    <s v="sí"/>
    <s v="sí"/>
    <n v="0.6"/>
    <s v="Ocasional"/>
    <s v="nom"/>
    <s v="família"/>
    <s v="j: casa+article+adjectiu+nom propi"/>
    <s v="e: prenom+malnom"/>
  </r>
  <r>
    <n v="229"/>
    <x v="212"/>
    <x v="149"/>
    <s v="Sant Miquel"/>
    <s v="masculí"/>
    <s v="no"/>
    <s v="sí"/>
    <s v="sí"/>
    <s v="no"/>
    <s v="no"/>
    <n v="0.4"/>
    <s v="Ocasional"/>
    <s v="nom"/>
    <s v="comerç"/>
    <s v="j: casa+article+adjectiu+nom propi"/>
    <s v="e: prenom+malnom"/>
  </r>
  <r>
    <n v="230"/>
    <x v="213"/>
    <x v="113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231"/>
    <x v="213"/>
    <x v="13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32"/>
    <x v="214"/>
    <x v="150"/>
    <s v="Sant Llorenç"/>
    <s v="masculí"/>
    <s v="sí"/>
    <s v="sí"/>
    <s v="sí"/>
    <s v="sí"/>
    <s v="sí"/>
    <n v="1"/>
    <s v="Habitual"/>
    <s v="cognom"/>
    <s v="casa"/>
    <s v="a: casa+article+nom propi"/>
    <s v="f: llinatge"/>
  </r>
  <r>
    <n v="233"/>
    <x v="215"/>
    <x v="36"/>
    <s v="Sant Roc"/>
    <s v="masculí"/>
    <s v="sí"/>
    <s v="sí"/>
    <s v="sí"/>
    <s v="no"/>
    <s v="no"/>
    <n v="0.2"/>
    <s v="Minoritari"/>
    <s v="cognom"/>
    <s v="casa"/>
    <s v="a: casa+article+nom propi"/>
    <s v="m: origen"/>
  </r>
  <r>
    <n v="234"/>
    <x v="216"/>
    <x v="151"/>
    <s v="Sant Cristòfol"/>
    <s v="masculí"/>
    <s v="sí"/>
    <s v="sí"/>
    <s v="sí"/>
    <s v="sí"/>
    <s v="no"/>
    <n v="0.2"/>
    <s v="Minoritari"/>
    <s v="ofici"/>
    <s v="comerç"/>
    <s v="h: casa+article+nom comú+adjectiu"/>
    <s v="l: ofici+malnom"/>
  </r>
  <r>
    <n v="235"/>
    <x v="217"/>
    <x v="152"/>
    <s v="Sant Roc"/>
    <s v="masculí"/>
    <s v="sí"/>
    <s v="sí"/>
    <s v="sí"/>
    <s v="sí"/>
    <s v="sí"/>
    <n v="0.8"/>
    <s v="Habitual"/>
    <s v="renom"/>
    <s v="casa"/>
    <s v="f: casa+article+nom comú"/>
    <s v="o: malnom"/>
  </r>
  <r>
    <n v="236"/>
    <x v="218"/>
    <x v="153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237"/>
    <x v="219"/>
    <x v="34"/>
    <s v="Sant Miquel"/>
    <s v="masculí"/>
    <s v="sí"/>
    <s v="sí"/>
    <s v="sí"/>
    <s v="sí"/>
    <s v="sí"/>
    <n v="1"/>
    <s v="Habitual"/>
    <s v="renom"/>
    <s v="casa"/>
    <s v="a: casa+article+nom propi"/>
    <s v="m: origen"/>
  </r>
  <r>
    <n v="238"/>
    <x v="220"/>
    <x v="34"/>
    <s v="Sant Miquel"/>
    <s v="masculí"/>
    <s v="sí"/>
    <s v="sí"/>
    <s v="sí"/>
    <s v="no"/>
    <s v="sí"/>
    <n v="1"/>
    <s v="Habitual"/>
    <s v="renom"/>
    <s v="casa"/>
    <s v="f: casa+article+nom comú"/>
    <s v="o: malnom"/>
  </r>
  <r>
    <n v="239"/>
    <x v="221"/>
    <x v="154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240"/>
    <x v="222"/>
    <x v="155"/>
    <s v="Sant Serapi"/>
    <s v="masculí"/>
    <s v="sí"/>
    <s v="sí"/>
    <s v="sí"/>
    <s v="no"/>
    <s v="no"/>
    <n v="0.2"/>
    <s v="Minoritari"/>
    <s v="renom"/>
    <s v="casa"/>
    <s v="f: casa+article+nom comú"/>
    <s v="o: malnom"/>
  </r>
  <r>
    <n v="241"/>
    <x v="223"/>
    <x v="71"/>
    <s v="Sant Llorenç"/>
    <s v="masculí"/>
    <s v="sí"/>
    <s v="sí"/>
    <s v="sí"/>
    <s v="sí"/>
    <s v="sí"/>
    <n v="0.6"/>
    <s v="Ocasional"/>
    <s v="cognom"/>
    <s v="casa"/>
    <s v="a: casa+article+nom propi"/>
    <s v="f: llinatge"/>
  </r>
  <r>
    <n v="242"/>
    <x v="224"/>
    <x v="156"/>
    <s v="Sant Llorenç"/>
    <s v="masculí"/>
    <s v="sí"/>
    <s v="sí"/>
    <s v="sí"/>
    <s v="sí"/>
    <s v="no"/>
    <n v="0.4"/>
    <s v="Ocasional"/>
    <s v="renom"/>
    <s v="casa"/>
    <s v="a: casa+article+nom propi"/>
    <s v="m: origen"/>
  </r>
  <r>
    <n v="243"/>
    <x v="225"/>
    <x v="157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244"/>
    <x v="226"/>
    <x v="54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245"/>
    <x v="227"/>
    <x v="158"/>
    <s v="Sant Roc"/>
    <s v="masculí"/>
    <s v="sí"/>
    <s v="sí"/>
    <s v="sí"/>
    <s v="no"/>
    <s v="sí"/>
    <n v="0.8"/>
    <s v="Habitual"/>
    <s v="cognom"/>
    <s v="casa"/>
    <s v="a: casa+article+nom propi"/>
    <s v="f: llinatge"/>
  </r>
  <r>
    <n v="246"/>
    <x v="228"/>
    <x v="159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247"/>
    <x v="229"/>
    <x v="79"/>
    <s v="Santa Susanna"/>
    <s v="masculí"/>
    <s v="sí"/>
    <s v="sí"/>
    <s v="sí"/>
    <s v="no"/>
    <s v="no"/>
    <n v="0.2"/>
    <s v="Minoritari"/>
    <s v="cognom"/>
    <s v="família"/>
    <s v="a: casa+article+nom propi"/>
    <s v="f: llinatge"/>
  </r>
  <r>
    <n v="248"/>
    <x v="229"/>
    <x v="160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249"/>
    <x v="229"/>
    <x v="161"/>
    <s v="Sant Domènec"/>
    <s v="masculí"/>
    <s v="sí"/>
    <s v="no"/>
    <s v="sí"/>
    <s v="no"/>
    <s v="no"/>
    <n v="0.2"/>
    <s v="Minoritari"/>
    <s v="cognom"/>
    <s v="comerç"/>
    <s v="a: casa+article+nom propi"/>
    <s v="f: llinatge"/>
  </r>
  <r>
    <n v="250"/>
    <x v="230"/>
    <x v="162"/>
    <s v="Sant Miquel"/>
    <s v="masculí"/>
    <s v="sí"/>
    <s v="sí"/>
    <s v="sí"/>
    <s v="sí"/>
    <s v="sí"/>
    <n v="0.8"/>
    <s v="Habitual"/>
    <s v="ofici"/>
    <s v="casa"/>
    <s v="f: casa+article+nom comú"/>
    <s v="j: ofici"/>
  </r>
  <r>
    <n v="251"/>
    <x v="231"/>
    <x v="89"/>
    <s v="Sant Salvador"/>
    <s v="masculí"/>
    <s v="sí"/>
    <s v="sí"/>
    <s v="no"/>
    <s v="no"/>
    <s v="sí"/>
    <n v="0.6"/>
    <s v="Ocasional"/>
    <s v="cognom"/>
    <s v="casa"/>
    <s v="a: casa+article+nom propi"/>
    <s v="f: llinatge"/>
  </r>
  <r>
    <n v="252"/>
    <x v="232"/>
    <x v="163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53"/>
    <x v="232"/>
    <x v="164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54"/>
    <x v="232"/>
    <x v="165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255"/>
    <x v="233"/>
    <x v="166"/>
    <s v="Sant Ignasi"/>
    <s v="masculí"/>
    <s v="sí"/>
    <s v="sí"/>
    <s v="sí"/>
    <s v="sí"/>
    <s v="sí"/>
    <n v="1"/>
    <s v="Habitual"/>
    <s v="nom"/>
    <s v="comerç"/>
    <s v="a: casa+article+nom propi"/>
    <s v="a: prenom"/>
  </r>
  <r>
    <n v="256"/>
    <x v="234"/>
    <x v="1"/>
    <s v="Santa Susanna"/>
    <s v="masculí"/>
    <s v="no"/>
    <s v="sí"/>
    <s v="sí"/>
    <s v="no"/>
    <s v="sí"/>
    <n v="0.8"/>
    <s v="Habitual"/>
    <s v="nom"/>
    <s v="comerç"/>
    <s v="a: casa+article+nom propi"/>
    <s v="a: prenom"/>
  </r>
  <r>
    <n v="257"/>
    <x v="235"/>
    <x v="156"/>
    <s v="Sant Llorenç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258"/>
    <x v="236"/>
    <x v="150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259"/>
    <x v="237"/>
    <x v="167"/>
    <s v="Santa Susanna"/>
    <s v="masculí"/>
    <s v="no"/>
    <s v="sí"/>
    <s v="sí"/>
    <s v="no"/>
    <s v="no"/>
    <n v="0.4"/>
    <s v="Ocasional"/>
    <s v="ofici"/>
    <s v="família"/>
    <s v="f: casa+article+nom comú"/>
    <s v="j: ofici"/>
  </r>
  <r>
    <n v="260"/>
    <x v="237"/>
    <x v="168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261"/>
    <x v="238"/>
    <x v="42"/>
    <s v="Santa Susanna"/>
    <s v="masculí"/>
    <s v="no"/>
    <s v="sí"/>
    <s v="sí"/>
    <s v="no"/>
    <s v="no"/>
    <n v="0.2"/>
    <s v="Minoritari"/>
    <s v="nom"/>
    <s v="comerç"/>
    <s v="f: casa+article+nom comú"/>
    <s v="m: origen"/>
  </r>
  <r>
    <n v="262"/>
    <x v="239"/>
    <x v="169"/>
    <s v="Sant Joan"/>
    <s v="masculí"/>
    <s v="sí"/>
    <s v="no"/>
    <s v="sí"/>
    <s v="no"/>
    <s v="no"/>
    <n v="0.2"/>
    <s v="Minoritari"/>
    <s v="renom"/>
    <s v="casa"/>
    <s v="f: casa+article+nom comú"/>
    <s v="o: malnom"/>
  </r>
  <r>
    <n v="263"/>
    <x v="240"/>
    <x v="17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64"/>
    <x v="241"/>
    <x v="171"/>
    <s v="Sant Cristòfol"/>
    <s v="masculí"/>
    <s v="sí"/>
    <s v="sí"/>
    <s v="sí"/>
    <s v="sí"/>
    <s v="sí"/>
    <n v="0.8"/>
    <s v="Habitual"/>
    <s v="ofici"/>
    <s v="casa"/>
    <s v="h: casa+article+nom comú+adjectiu"/>
    <s v="l: ofici+malnom"/>
  </r>
  <r>
    <n v="265"/>
    <x v="242"/>
    <x v="172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266"/>
    <x v="242"/>
    <x v="173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267"/>
    <x v="243"/>
    <x v="174"/>
    <s v="Sant Miquel"/>
    <s v="masculí"/>
    <s v="sí"/>
    <s v="sí"/>
    <s v="sí"/>
    <s v="no"/>
    <s v="no"/>
    <n v="0.4"/>
    <s v="Ocasional"/>
    <s v="ofici"/>
    <s v="comerç"/>
    <s v="f: casa+article+nom comú"/>
    <s v="j: ofici"/>
  </r>
  <r>
    <n v="268"/>
    <x v="244"/>
    <x v="175"/>
    <s v="Sant Miquel"/>
    <s v="masculí"/>
    <s v="sí"/>
    <s v="sí"/>
    <s v="sí"/>
    <s v="sí"/>
    <s v="sí"/>
    <n v="0.6"/>
    <s v="Ocasional"/>
    <s v="ofici"/>
    <s v="casa"/>
    <s v="f: casa+article+nom comú"/>
    <s v="j: ofici"/>
  </r>
  <r>
    <n v="269"/>
    <x v="245"/>
    <x v="176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270"/>
    <x v="246"/>
    <x v="177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271"/>
    <x v="247"/>
    <x v="80"/>
    <s v="Sant Serapi"/>
    <s v="masculí"/>
    <s v="sí"/>
    <s v="sí"/>
    <s v="sí"/>
    <s v="no"/>
    <s v="sí"/>
    <n v="0.8"/>
    <s v="Habitual"/>
    <s v="origen"/>
    <s v="casa"/>
    <s v="a: casa+article+nom propi"/>
    <s v="m: origen"/>
  </r>
  <r>
    <n v="272"/>
    <x v="248"/>
    <x v="85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273"/>
    <x v="248"/>
    <x v="88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274"/>
    <x v="249"/>
    <x v="88"/>
    <s v="Sant Miquel"/>
    <s v="masculí"/>
    <s v="sí"/>
    <s v="no"/>
    <s v="sí"/>
    <s v="no"/>
    <s v="no"/>
    <n v="0.2"/>
    <s v="Minoritari"/>
    <s v="cognom"/>
    <s v="comerç"/>
    <s v="e: casa+article+nom propi+sintagma nominal"/>
    <s v="h: llinatge+origen"/>
  </r>
  <r>
    <n v="275"/>
    <x v="250"/>
    <x v="178"/>
    <s v="Santa Anna"/>
    <s v="masculí"/>
    <s v="sí"/>
    <s v="sí"/>
    <s v="sí"/>
    <s v="sí"/>
    <s v="sí"/>
    <n v="0.6"/>
    <s v="Ocasional"/>
    <s v="origen"/>
    <s v="casa"/>
    <s v="i: casa+article+nom comú+sintagma nominal"/>
    <s v="m: origen"/>
  </r>
  <r>
    <n v="276"/>
    <x v="251"/>
    <x v="179"/>
    <s v="Sant Roc"/>
    <s v="masculí"/>
    <s v="sí"/>
    <s v="sí"/>
    <s v="sí"/>
    <s v="sí"/>
    <s v="sí"/>
    <n v="0.6"/>
    <s v="Ocasional"/>
    <s v="origen"/>
    <s v="casa"/>
    <s v="a: casa+article+nom propi"/>
    <s v="m: origen"/>
  </r>
  <r>
    <n v="277"/>
    <x v="252"/>
    <x v="180"/>
    <s v="Sant Ignasi"/>
    <s v="masculí"/>
    <s v="sí"/>
    <s v="sí"/>
    <s v="sí"/>
    <s v="sí"/>
    <s v="sí"/>
    <n v="0.8"/>
    <s v="Habitual"/>
    <s v="origen"/>
    <s v="casa"/>
    <s v="d: casa+article+nom propi+adjectiu"/>
    <s v="n: origen+malnom"/>
  </r>
  <r>
    <n v="278"/>
    <x v="253"/>
    <x v="181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279"/>
    <x v="254"/>
    <x v="182"/>
    <s v="Sant Serapi"/>
    <s v="masculí"/>
    <s v="sí"/>
    <s v="sí"/>
    <s v="no"/>
    <s v="sí"/>
    <s v="sí"/>
    <n v="0.6"/>
    <s v="Ocasional"/>
    <s v="ofici"/>
    <s v="casa"/>
    <s v="f: casa+article+nom comú"/>
    <s v="j: ofici"/>
  </r>
  <r>
    <n v="280"/>
    <x v="254"/>
    <x v="183"/>
    <s v="Sant Ignasi"/>
    <s v="masculí"/>
    <s v="sí"/>
    <s v="no"/>
    <s v="sí"/>
    <s v="sí"/>
    <s v="no"/>
    <n v="0.2"/>
    <s v="Minoritari"/>
    <s v="ofici"/>
    <s v="casa"/>
    <s v="f: casa+article+nom comú"/>
    <s v="j: ofici"/>
  </r>
  <r>
    <n v="281"/>
    <x v="255"/>
    <x v="53"/>
    <s v="Sant Serapi"/>
    <s v="masculí"/>
    <s v="sí"/>
    <s v="sí"/>
    <s v="sí"/>
    <s v="no"/>
    <s v="sí"/>
    <n v="1"/>
    <s v="Habitual"/>
    <s v="origen"/>
    <s v="casa"/>
    <s v="a: casa+article+nom propi"/>
    <s v="m: origen"/>
  </r>
  <r>
    <n v="282"/>
    <x v="256"/>
    <x v="139"/>
    <s v="Sant Joan"/>
    <s v="masculí"/>
    <s v="no"/>
    <s v="sí"/>
    <s v="sí"/>
    <s v="no"/>
    <s v="no"/>
    <n v="0.2"/>
    <s v="Minoritari"/>
    <s v="renom"/>
    <s v="comerç"/>
    <s v="f: casa+article+nom comú"/>
    <s v="o: malnom"/>
  </r>
  <r>
    <n v="283"/>
    <x v="257"/>
    <x v="184"/>
    <s v="Sant Ignasi"/>
    <s v="masculí"/>
    <s v="sí"/>
    <s v="sí"/>
    <s v="sí"/>
    <s v="no"/>
    <s v="no"/>
    <n v="0.2"/>
    <s v="Minoritari"/>
    <s v="ofici"/>
    <s v="comerç"/>
    <s v="f: casa+article+nom comú"/>
    <s v="j: ofici"/>
  </r>
  <r>
    <n v="284"/>
    <x v="258"/>
    <x v="94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85"/>
    <x v="259"/>
    <x v="185"/>
    <s v="Sant Roc"/>
    <s v="masculí"/>
    <s v="sí"/>
    <s v="sí"/>
    <s v="sí"/>
    <s v="sí"/>
    <s v="sí"/>
    <n v="0.6"/>
    <s v="Ocasional"/>
    <s v="renom"/>
    <s v="casa"/>
    <s v="d: casa+article+nom propi+adjectiu"/>
    <s v="n: origen+malnom"/>
  </r>
  <r>
    <n v="286"/>
    <x v="260"/>
    <x v="186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287"/>
    <x v="261"/>
    <x v="187"/>
    <s v="Santa Susanna"/>
    <s v="masculí"/>
    <s v="sí"/>
    <s v="sí"/>
    <s v="sí"/>
    <s v="sí"/>
    <s v="sí"/>
    <n v="0.8"/>
    <s v="Habitual"/>
    <s v="renom"/>
    <s v="casa"/>
    <s v="f: casa+article+nom comú"/>
    <s v="x: opac"/>
  </r>
  <r>
    <n v="288"/>
    <x v="261"/>
    <x v="180"/>
    <s v="Sant Ignasi"/>
    <s v="masculí"/>
    <s v="sí"/>
    <s v="sí"/>
    <s v="sí"/>
    <s v="no"/>
    <s v="sí"/>
    <n v="0.8"/>
    <s v="Habitual"/>
    <s v="renom"/>
    <s v="casa"/>
    <s v="f: casa+article+nom comú"/>
    <s v="x: opac"/>
  </r>
  <r>
    <n v="289"/>
    <x v="262"/>
    <x v="188"/>
    <s v="Sant Pau"/>
    <s v="masculí"/>
    <s v="sí"/>
    <s v="sí"/>
    <s v="no"/>
    <s v="sí"/>
    <s v="no"/>
    <n v="0.2"/>
    <s v="Minoritari"/>
    <s v="cognom"/>
    <s v="casa"/>
    <s v="a: casa+article+nom propi"/>
    <s v="f: llinatge"/>
  </r>
  <r>
    <n v="290"/>
    <x v="263"/>
    <x v="18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91"/>
    <x v="264"/>
    <x v="190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92"/>
    <x v="264"/>
    <x v="191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93"/>
    <x v="265"/>
    <x v="192"/>
    <s v="Sant Domènec"/>
    <s v="masculí"/>
    <s v="sí"/>
    <s v="sí"/>
    <s v="sí"/>
    <s v="sí"/>
    <s v="sí"/>
    <n v="0.6"/>
    <s v="Ocasional"/>
    <s v="cognom"/>
    <s v="casa"/>
    <s v="e: casa+article+nom propi+sintagma nominal"/>
    <s v="h: llinatge+origen"/>
  </r>
  <r>
    <n v="294"/>
    <x v="266"/>
    <x v="4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295"/>
    <x v="267"/>
    <x v="4"/>
    <s v="Sant Domènec"/>
    <s v="masculí"/>
    <s v="sí"/>
    <s v="sí"/>
    <s v="sí"/>
    <s v="no"/>
    <s v="sí"/>
    <n v="0.6"/>
    <s v="Ocasional"/>
    <s v="ofici"/>
    <s v="casa"/>
    <s v="f: casa+article+nom comú"/>
    <s v="j: ofici"/>
  </r>
  <r>
    <n v="296"/>
    <x v="268"/>
    <x v="193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97"/>
    <x v="268"/>
    <x v="194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98"/>
    <x v="269"/>
    <x v="27"/>
    <s v="Santa Anna"/>
    <s v="masculí"/>
    <s v="sí"/>
    <s v="sí"/>
    <s v="no"/>
    <s v="no"/>
    <s v="no"/>
    <n v="0.2"/>
    <s v="Minoritari"/>
    <s v="cognom"/>
    <s v="família"/>
    <s v="c: casa+article+nom propi+nom comú"/>
    <s v="g: llinatge+ofici"/>
  </r>
  <r>
    <n v="299"/>
    <x v="270"/>
    <x v="195"/>
    <s v="Sant Miquel"/>
    <s v="masculí"/>
    <s v="sí"/>
    <s v="sí"/>
    <s v="sí"/>
    <s v="no"/>
    <s v="sí"/>
    <n v="1"/>
    <s v="Habitual"/>
    <s v="cognom"/>
    <s v="casa"/>
    <s v="a: casa+article+nom propi"/>
    <s v="f: llinatge"/>
  </r>
  <r>
    <n v="300"/>
    <x v="271"/>
    <x v="196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301"/>
    <x v="272"/>
    <x v="92"/>
    <s v="Sant Pau"/>
    <s v="masculí"/>
    <s v="sí"/>
    <s v="sí"/>
    <s v="sí"/>
    <s v="sí"/>
    <s v="sí"/>
    <n v="0.8"/>
    <s v="Habitual"/>
    <s v="cognom"/>
    <s v="casa"/>
    <s v="a: casa+article+nom propi"/>
    <s v="f: llinatge"/>
  </r>
  <r>
    <n v="302"/>
    <x v="273"/>
    <x v="197"/>
    <s v="Sant Miquel"/>
    <s v="masculí"/>
    <s v="sí"/>
    <s v="sí"/>
    <s v="sí"/>
    <s v="no"/>
    <s v="sí"/>
    <n v="0.6"/>
    <s v="Ocasional"/>
    <s v="cognom"/>
    <s v="comerç"/>
    <s v="a: casa+article+nom propi"/>
    <s v="f: llinatge"/>
  </r>
  <r>
    <n v="303"/>
    <x v="274"/>
    <x v="198"/>
    <s v="Sant Domènec"/>
    <s v="masculí"/>
    <s v="sí"/>
    <s v="sí"/>
    <s v="sí"/>
    <s v="sí"/>
    <s v="sí"/>
    <n v="1"/>
    <s v="Habitual"/>
    <s v="origen"/>
    <s v="casa"/>
    <s v="a: casa+article+nom propi"/>
    <s v="m: origen"/>
  </r>
  <r>
    <n v="304"/>
    <x v="275"/>
    <x v="13"/>
    <s v="Santa Susanna"/>
    <s v="masculí"/>
    <s v="no"/>
    <s v="sí"/>
    <s v="sí"/>
    <s v="no"/>
    <s v="sí"/>
    <n v="0.6"/>
    <s v="Ocasional"/>
    <s v="cognom"/>
    <s v="família"/>
    <s v="g: casa+article+nom comú+nom propi"/>
    <s v="g: llinatge+ofici"/>
  </r>
  <r>
    <n v="305"/>
    <x v="276"/>
    <x v="129"/>
    <s v="Sant Miquel"/>
    <s v="masculí"/>
    <s v="sí"/>
    <s v="sí"/>
    <s v="sí"/>
    <s v="no"/>
    <s v="sí"/>
    <n v="0.6"/>
    <s v="Ocasional"/>
    <s v="religios"/>
    <s v="família"/>
    <s v="g: casa+article+nom comú+nom propi"/>
    <s v="g: llinatge+ofici"/>
  </r>
  <r>
    <n v="306"/>
    <x v="277"/>
    <x v="199"/>
    <s v="Sant Domènec"/>
    <s v="masculí"/>
    <s v="sí"/>
    <s v="sí"/>
    <s v="sí"/>
    <s v="no"/>
    <s v="no"/>
    <n v="0.4"/>
    <s v="Ocasional"/>
    <s v="ofici"/>
    <s v="comerç"/>
    <s v="f: casa+article+nom comú"/>
    <s v="j: ofici"/>
  </r>
  <r>
    <n v="307"/>
    <x v="278"/>
    <x v="104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308"/>
    <x v="279"/>
    <x v="200"/>
    <s v="Santa Anna"/>
    <s v="masculí"/>
    <s v="sí"/>
    <s v="sí"/>
    <s v="sí"/>
    <s v="sí"/>
    <s v="sí"/>
    <n v="0.6"/>
    <s v="Ocasional"/>
    <s v="nom"/>
    <s v="casa"/>
    <s v="a: casa+article+nom propi"/>
    <s v="m: origen"/>
  </r>
  <r>
    <n v="309"/>
    <x v="280"/>
    <x v="201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310"/>
    <x v="281"/>
    <x v="202"/>
    <s v="Sant Miquel"/>
    <s v="masculí"/>
    <s v="sí"/>
    <s v="no"/>
    <s v="sí"/>
    <s v="no"/>
    <s v="sí"/>
    <n v="0.6"/>
    <s v="Ocasional"/>
    <s v="renom"/>
    <s v="casa"/>
    <s v="f: casa+article+nom comú"/>
    <s v="o: malnom"/>
  </r>
  <r>
    <n v="311"/>
    <x v="282"/>
    <x v="203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312"/>
    <x v="283"/>
    <x v="204"/>
    <s v="Santa Anna"/>
    <s v="masculí"/>
    <s v="sí"/>
    <s v="sí"/>
    <s v="sí"/>
    <s v="no"/>
    <s v="no"/>
    <n v="0.4"/>
    <s v="Ocasional"/>
    <s v="nom"/>
    <s v="família"/>
    <s v="a: casa+article+nom propi"/>
    <s v="a: prenom"/>
  </r>
  <r>
    <n v="313"/>
    <x v="284"/>
    <x v="205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314"/>
    <x v="285"/>
    <x v="60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315"/>
    <x v="286"/>
    <x v="206"/>
    <s v="Sant Pau"/>
    <s v="masculí"/>
    <s v="sí"/>
    <s v="sí"/>
    <s v="sí"/>
    <s v="sí"/>
    <s v="sí"/>
    <n v="1"/>
    <s v="Habitual"/>
    <s v="ofici"/>
    <s v="casa"/>
    <s v="f: casa+article+nom comú"/>
    <s v="j: ofici"/>
  </r>
  <r>
    <n v="316"/>
    <x v="287"/>
    <x v="112"/>
    <s v="Santa Anna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317"/>
    <x v="288"/>
    <x v="135"/>
    <s v="Santa Anna"/>
    <s v="masculí"/>
    <s v="sí"/>
    <s v="sí"/>
    <s v="sí"/>
    <s v="no"/>
    <s v="no"/>
    <n v="0.2"/>
    <s v="Minoritari"/>
    <s v="ofici"/>
    <s v="casa"/>
    <s v="f: casa+article+nom comú"/>
    <s v="j: ofici"/>
  </r>
  <r>
    <n v="318"/>
    <x v="289"/>
    <x v="207"/>
    <s v="Santa Anna"/>
    <s v="masculí"/>
    <s v="sí"/>
    <s v="sí"/>
    <s v="sí"/>
    <s v="sí"/>
    <s v="no"/>
    <n v="0.4"/>
    <s v="Ocasional"/>
    <s v="ofici"/>
    <s v="casa"/>
    <s v="i: casa+article+nom comú+sintagma nominal"/>
    <s v="k: ofici+origen"/>
  </r>
  <r>
    <n v="319"/>
    <x v="290"/>
    <x v="86"/>
    <s v="Sant Miquel"/>
    <s v="masculí"/>
    <s v="sí"/>
    <s v="sí"/>
    <s v="sí"/>
    <s v="sí"/>
    <s v="sí"/>
    <n v="0.8"/>
    <s v="Habitual"/>
    <s v="ofici"/>
    <s v="casa"/>
    <s v="i: casa+article+nom comú+sintagma nominal"/>
    <s v="k: ofici+origen"/>
  </r>
  <r>
    <n v="320"/>
    <x v="291"/>
    <x v="170"/>
    <s v="Sant Roc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321"/>
    <x v="292"/>
    <x v="35"/>
    <s v="Sant Cristòfo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22"/>
    <x v="292"/>
    <x v="21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23"/>
    <x v="293"/>
    <x v="67"/>
    <s v="Sant Llorenç"/>
    <s v="masculí"/>
    <s v="sí"/>
    <s v="sí"/>
    <s v="sí"/>
    <s v="no"/>
    <s v="no"/>
    <n v="0.2"/>
    <s v="Minoritari"/>
    <s v="ofici"/>
    <s v="casa"/>
    <s v="f: casa+article+nom comú"/>
    <s v="j: ofici"/>
  </r>
  <r>
    <n v="324"/>
    <x v="294"/>
    <x v="100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325"/>
    <x v="295"/>
    <x v="208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326"/>
    <x v="296"/>
    <x v="209"/>
    <s v="Santa Anna"/>
    <s v="masculí"/>
    <s v="sí"/>
    <s v="sí"/>
    <s v="sí"/>
    <s v="no"/>
    <s v="sí"/>
    <n v="0.8"/>
    <s v="Habitual"/>
    <s v="renom"/>
    <s v="família"/>
    <s v="a: casa+article+nom propi"/>
    <s v="o: malnom"/>
  </r>
  <r>
    <n v="327"/>
    <x v="297"/>
    <x v="21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328"/>
    <x v="298"/>
    <x v="211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329"/>
    <x v="299"/>
    <x v="170"/>
    <s v="Sant Roc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330"/>
    <x v="300"/>
    <x v="15"/>
    <s v="Sant Miquel"/>
    <s v="masculí"/>
    <s v="sí"/>
    <s v="sí"/>
    <s v="sí"/>
    <s v="no"/>
    <s v="no"/>
    <n v="0.6"/>
    <s v="Ocasional"/>
    <s v="nom"/>
    <s v="casa"/>
    <s v="a: casa+article+nom propi"/>
    <s v="a: prenom"/>
  </r>
  <r>
    <n v="331"/>
    <x v="301"/>
    <x v="212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32"/>
    <x v="302"/>
    <x v="79"/>
    <s v="Santa Susanna"/>
    <s v="masculí"/>
    <s v="sí"/>
    <s v="sí"/>
    <s v="sí"/>
    <s v="no"/>
    <s v="sí"/>
    <n v="0.8"/>
    <s v="Habitual"/>
    <s v="cognom"/>
    <s v="comerç"/>
    <s v="a: casa+article+nom propi"/>
    <s v="f: llinatge"/>
  </r>
  <r>
    <n v="333"/>
    <x v="302"/>
    <x v="213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334"/>
    <x v="303"/>
    <x v="214"/>
    <s v="Santa Susanna"/>
    <s v="masculí"/>
    <s v="no"/>
    <s v="sí"/>
    <s v="sí"/>
    <s v="no"/>
    <s v="no"/>
    <n v="0.4"/>
    <s v="Ocasional"/>
    <s v="cognom"/>
    <s v="comerç"/>
    <s v="a: casa+article+nom propi"/>
    <s v="f: llinatge"/>
  </r>
  <r>
    <n v="335"/>
    <x v="304"/>
    <x v="215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336"/>
    <x v="305"/>
    <x v="215"/>
    <s v="Santa Anna"/>
    <s v="masculí"/>
    <s v="sí"/>
    <s v="sí"/>
    <s v="sí"/>
    <s v="sí"/>
    <s v="sí"/>
    <n v="0.4"/>
    <s v="Ocasional"/>
    <s v="origen"/>
    <s v="casa"/>
    <s v="e: casa+article+nom propi+sintagma nominal"/>
    <s v="h: llinatge+origen"/>
  </r>
  <r>
    <n v="337"/>
    <x v="306"/>
    <x v="216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338"/>
    <x v="307"/>
    <x v="54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39"/>
    <x v="308"/>
    <x v="217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340"/>
    <x v="309"/>
    <x v="46"/>
    <s v="Santa Anna"/>
    <s v="masculí"/>
    <s v="sí"/>
    <s v="sí"/>
    <s v="sí"/>
    <s v="no"/>
    <s v="no"/>
    <n v="0.4"/>
    <s v="Ocasional"/>
    <s v="ofici"/>
    <s v="casa"/>
    <s v="g: casa+article+nom comú+nom propi"/>
    <s v="c: prenom+ofici"/>
  </r>
  <r>
    <n v="341"/>
    <x v="310"/>
    <x v="178"/>
    <s v="Santa Anna"/>
    <s v="masculí"/>
    <s v="sí"/>
    <s v="sí"/>
    <s v="sí"/>
    <s v="no"/>
    <s v="no"/>
    <n v="0.2"/>
    <s v="Minoritari"/>
    <s v="cognom"/>
    <s v="comerç"/>
    <s v="a: casa+article+nom propi"/>
    <s v="f: llinatge"/>
  </r>
  <r>
    <n v="342"/>
    <x v="311"/>
    <x v="184"/>
    <s v="Sant Ignasi"/>
    <s v="masculí"/>
    <s v="sí"/>
    <s v="sí"/>
    <s v="sí"/>
    <s v="no"/>
    <s v="sí"/>
    <n v="0.6"/>
    <s v="Ocasional"/>
    <s v="ofici"/>
    <s v="casa"/>
    <s v="g: casa+article+nom comú+nom propi"/>
    <s v="c: prenom+ofici"/>
  </r>
  <r>
    <n v="343"/>
    <x v="312"/>
    <x v="218"/>
    <s v="Sant Salvador"/>
    <s v="masculí"/>
    <s v="sí"/>
    <s v="sí"/>
    <s v="sí"/>
    <s v="sí"/>
    <s v="sí"/>
    <n v="1"/>
    <s v="Habitual"/>
    <s v="ofici"/>
    <s v="casa"/>
    <s v="i: casa+article+nom comú+sintagma nominal"/>
    <s v="k: ofici+origen"/>
  </r>
  <r>
    <n v="344"/>
    <x v="312"/>
    <x v="219"/>
    <s v="Sant Roc"/>
    <s v="masculí"/>
    <s v="sí"/>
    <s v="sí"/>
    <s v="sí"/>
    <s v="no"/>
    <s v="no"/>
    <n v="0.4"/>
    <s v="Ocasional"/>
    <s v="ofici"/>
    <s v="família"/>
    <s v="i: casa+article+nom comú+sintagma nominal"/>
    <s v="k: ofici+origen"/>
  </r>
  <r>
    <n v="345"/>
    <x v="312"/>
    <x v="220"/>
    <s v="Sant Serapi"/>
    <s v="masculí"/>
    <s v="sí"/>
    <s v="sí"/>
    <s v="sí"/>
    <s v="no"/>
    <s v="sí"/>
    <n v="0.6"/>
    <s v="Ocasional"/>
    <s v="renom"/>
    <s v="propietari"/>
    <s v="i: casa+article+nom comú+sintagma nominal"/>
    <s v="k: ofici+origen"/>
  </r>
  <r>
    <n v="346"/>
    <x v="313"/>
    <x v="184"/>
    <s v="Sant Ignasi"/>
    <s v="masculí"/>
    <s v="sí"/>
    <s v="sí"/>
    <s v="sí"/>
    <s v="sí"/>
    <s v="sí"/>
    <n v="0.6"/>
    <s v="Ocasional"/>
    <s v="ofici"/>
    <s v="casa"/>
    <s v="g: casa+article+nom comú+nom propi"/>
    <s v="k: ofici+origen"/>
  </r>
  <r>
    <n v="347"/>
    <x v="314"/>
    <x v="221"/>
    <s v="Sant Llorenç"/>
    <s v="masculí"/>
    <s v="no"/>
    <s v="sí"/>
    <s v="sí"/>
    <s v="no"/>
    <s v="no"/>
    <n v="0.4"/>
    <s v="Ocasional"/>
    <s v="ofici"/>
    <s v="comerç"/>
    <s v="g: casa+article+nom comú+nom propi"/>
    <s v="g: llinatge+ofici"/>
  </r>
  <r>
    <n v="348"/>
    <x v="315"/>
    <x v="222"/>
    <s v="Santa Susanna"/>
    <s v="masculí"/>
    <s v="sí"/>
    <s v="sí"/>
    <s v="sí"/>
    <s v="no"/>
    <s v="sí"/>
    <n v="0.6"/>
    <s v="Ocasional"/>
    <s v="ofici"/>
    <s v="comerç"/>
    <s v="g: casa+article+nom comú+nom propi"/>
    <s v="g: llinatge+ofici"/>
  </r>
  <r>
    <n v="349"/>
    <x v="316"/>
    <x v="191"/>
    <s v="Sant Joan"/>
    <s v="masculí"/>
    <s v="no"/>
    <s v="sí"/>
    <s v="sí"/>
    <s v="no"/>
    <s v="no"/>
    <n v="0.2"/>
    <s v="Minoritari"/>
    <s v="ofici"/>
    <s v="comerç"/>
    <s v="g: casa+article+nom comú+nom propi"/>
    <s v="g: llinatge+ofici"/>
  </r>
  <r>
    <n v="350"/>
    <x v="317"/>
    <x v="133"/>
    <s v="Sant Serapi"/>
    <s v="masculí"/>
    <s v="sí"/>
    <s v="sí"/>
    <s v="sí"/>
    <s v="sí"/>
    <s v="sí"/>
    <n v="1"/>
    <s v="Habitual"/>
    <s v="renom"/>
    <s v="casa"/>
    <s v="a: casa+article+nom propi"/>
    <s v="m: origen"/>
  </r>
  <r>
    <n v="351"/>
    <x v="317"/>
    <x v="223"/>
    <s v="Sant Salvador"/>
    <s v="masculí"/>
    <s v="sí"/>
    <s v="sí"/>
    <s v="sí"/>
    <s v="no"/>
    <s v="sí"/>
    <n v="0.6"/>
    <s v="Ocasional"/>
    <s v="renom"/>
    <s v="casa"/>
    <s v="a: casa+article+nom propi"/>
    <s v="m: origen"/>
  </r>
  <r>
    <n v="352"/>
    <x v="317"/>
    <x v="224"/>
    <s v="Sant Salvador"/>
    <s v="masculí"/>
    <s v="sí"/>
    <s v="sí"/>
    <s v="sí"/>
    <s v="sí"/>
    <s v="sí"/>
    <n v="0.6"/>
    <s v="Ocasional"/>
    <s v="renom"/>
    <s v="propietari"/>
    <s v="a: casa+article+nom propi"/>
    <s v="m: origen"/>
  </r>
  <r>
    <n v="353"/>
    <x v="318"/>
    <x v="22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54"/>
    <x v="318"/>
    <x v="226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55"/>
    <x v="319"/>
    <x v="227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356"/>
    <x v="320"/>
    <x v="155"/>
    <s v="Sant Serapi"/>
    <s v="masculí"/>
    <s v="sí"/>
    <s v="sí"/>
    <s v="sí"/>
    <s v="no"/>
    <s v="sí"/>
    <n v="0.8"/>
    <s v="Habitual"/>
    <s v="ofici"/>
    <s v="casa"/>
    <s v="f: casa+article+nom comú"/>
    <s v="j: ofici"/>
  </r>
  <r>
    <n v="357"/>
    <x v="321"/>
    <x v="155"/>
    <s v="Sant Serapi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358"/>
    <x v="322"/>
    <x v="40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359"/>
    <x v="323"/>
    <x v="228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360"/>
    <x v="323"/>
    <x v="229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361"/>
    <x v="324"/>
    <x v="102"/>
    <s v="Santa Anna"/>
    <s v="masculí"/>
    <s v="sí"/>
    <s v="sí"/>
    <s v="sí"/>
    <s v="sí"/>
    <s v="no"/>
    <n v="0.6"/>
    <s v="Ocasional"/>
    <s v="cognom"/>
    <s v="casa"/>
    <s v="a: casa+article+nom propi"/>
    <s v="f: llinatge"/>
  </r>
  <r>
    <n v="362"/>
    <x v="325"/>
    <x v="230"/>
    <s v="Sant Roc"/>
    <s v="masculí"/>
    <s v="sí"/>
    <s v="sí"/>
    <s v="sí"/>
    <s v="sí"/>
    <s v="sí"/>
    <n v="0.6"/>
    <s v="Ocasional"/>
    <s v="renom"/>
    <s v="casa"/>
    <s v="i: casa+article+nom comú+sintagma nominal"/>
    <s v="n: origen+malnom"/>
  </r>
  <r>
    <n v="363"/>
    <x v="326"/>
    <x v="9"/>
    <s v="Sant Miquel"/>
    <s v="masculí"/>
    <s v="sí"/>
    <s v="sí"/>
    <s v="sí"/>
    <s v="sí"/>
    <s v="sí"/>
    <n v="0.8"/>
    <s v="Habitual"/>
    <s v="nom"/>
    <s v="casa"/>
    <s v="a: casa+article+nom propi"/>
    <s v="a: prenom"/>
  </r>
  <r>
    <n v="364"/>
    <x v="327"/>
    <x v="176"/>
    <s v="Sant Miquel"/>
    <s v="masculí"/>
    <s v="no"/>
    <s v="sí"/>
    <s v="sí"/>
    <s v="no"/>
    <s v="no"/>
    <n v="0.4"/>
    <s v="Ocasional"/>
    <s v="nom"/>
    <s v="comerç"/>
    <s v="a: casa+article+nom propi"/>
    <s v="a: prenom"/>
  </r>
  <r>
    <n v="365"/>
    <x v="328"/>
    <x v="211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366"/>
    <x v="329"/>
    <x v="58"/>
    <s v="Sant Joan"/>
    <s v="masculí"/>
    <s v="sí"/>
    <s v="sí"/>
    <s v="sí"/>
    <s v="no"/>
    <s v="no"/>
    <n v="0.4"/>
    <s v="Ocasional"/>
    <s v="cognom"/>
    <s v="casa"/>
    <s v="a: casa+article+nom propi"/>
    <s v="f: llinatge"/>
  </r>
  <r>
    <n v="367"/>
    <x v="329"/>
    <x v="181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368"/>
    <x v="330"/>
    <x v="231"/>
    <s v="Sant Domènec"/>
    <s v="masculí"/>
    <s v="sí"/>
    <s v="sí"/>
    <s v="sí"/>
    <s v="no"/>
    <s v="no"/>
    <n v="0.4"/>
    <s v="Ocasional"/>
    <s v="cognom"/>
    <s v="casa"/>
    <s v="a: casa+article+nom propi"/>
    <s v="f: llinatge"/>
  </r>
  <r>
    <n v="369"/>
    <x v="331"/>
    <x v="217"/>
    <s v="Sant Llorenç"/>
    <s v="masculí"/>
    <s v="sí"/>
    <s v="no"/>
    <s v="sí"/>
    <s v="no"/>
    <s v="no"/>
    <n v="0.4"/>
    <s v="Ocasional"/>
    <s v="renom"/>
    <s v="família"/>
    <s v="h: casa+article+nom comú+adjectiu"/>
    <s v="o: malnom"/>
  </r>
  <r>
    <n v="370"/>
    <x v="332"/>
    <x v="24"/>
    <s v="Sant Domènec"/>
    <s v="masculí"/>
    <s v="sí"/>
    <s v="sí"/>
    <s v="sí"/>
    <s v="no"/>
    <s v="sí"/>
    <n v="0.8"/>
    <s v="Habitual"/>
    <s v="cognom"/>
    <s v="casa"/>
    <s v="a: casa+article+nom propi"/>
    <s v="f: llinatge"/>
  </r>
  <r>
    <n v="371"/>
    <x v="332"/>
    <x v="220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372"/>
    <x v="333"/>
    <x v="220"/>
    <s v="Sant Serapi"/>
    <s v="masculí"/>
    <s v="no"/>
    <s v="no"/>
    <s v="sí"/>
    <s v="no"/>
    <s v="no"/>
    <n v="0.4"/>
    <s v="Ocasional"/>
    <s v="cognom"/>
    <s v="comerç"/>
    <s v="a: casa+article+nom propi"/>
    <s v="f: llinatge"/>
  </r>
  <r>
    <n v="373"/>
    <x v="334"/>
    <x v="190"/>
    <s v="Sant Serapi"/>
    <s v="masculí"/>
    <s v="sí"/>
    <s v="sí"/>
    <s v="sí"/>
    <s v="sí"/>
    <s v="sí"/>
    <n v="0.6"/>
    <s v="Ocasional"/>
    <s v="cognom"/>
    <s v="casa"/>
    <s v="a: casa+article+nom propi"/>
    <s v="f: llinatge"/>
  </r>
  <r>
    <n v="374"/>
    <x v="335"/>
    <x v="232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375"/>
    <x v="336"/>
    <x v="233"/>
    <s v="Sant Cristòfol"/>
    <s v="masculí"/>
    <s v="sí"/>
    <s v="sí"/>
    <s v="sí"/>
    <s v="sí"/>
    <s v="sí"/>
    <n v="0.8"/>
    <s v="Habitual"/>
    <s v="cognom"/>
    <s v="casa"/>
    <s v="a: casa+article+nom propi"/>
    <s v="f: llinatge"/>
  </r>
  <r>
    <n v="376"/>
    <x v="337"/>
    <x v="191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77"/>
    <x v="338"/>
    <x v="29"/>
    <s v="Sant Domènec"/>
    <s v="masculí"/>
    <s v="no"/>
    <s v="sí"/>
    <s v="sí"/>
    <s v="no"/>
    <s v="sí"/>
    <n v="0.6"/>
    <s v="Ocasional"/>
    <s v="cognom"/>
    <s v="comerç"/>
    <s v="a: casa+article+nom propi"/>
    <s v="f: llinatge"/>
  </r>
  <r>
    <n v="378"/>
    <x v="339"/>
    <x v="234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379"/>
    <x v="340"/>
    <x v="235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380"/>
    <x v="341"/>
    <x v="122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381"/>
    <x v="342"/>
    <x v="223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382"/>
    <x v="343"/>
    <x v="236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383"/>
    <x v="344"/>
    <x v="234"/>
    <s v="Sant Roc"/>
    <s v="masculí"/>
    <s v="sí"/>
    <s v="sí"/>
    <s v="sí"/>
    <s v="no"/>
    <s v="no"/>
    <n v="0.2"/>
    <s v="Minoritari"/>
    <s v="renom"/>
    <s v="casa"/>
    <s v="a: casa+article+nom propi"/>
    <s v="x: opac"/>
  </r>
  <r>
    <n v="384"/>
    <x v="345"/>
    <x v="43"/>
    <s v="Santa Susanna"/>
    <s v="masculí"/>
    <s v="sí"/>
    <s v="sí"/>
    <s v="sí"/>
    <s v="no"/>
    <s v="no"/>
    <n v="0.4"/>
    <s v="Ocasional"/>
    <s v="cognom"/>
    <s v="casa"/>
    <s v="a: casa+article+nom propi"/>
    <s v="f: llinatge"/>
  </r>
  <r>
    <n v="385"/>
    <x v="346"/>
    <x v="24"/>
    <s v="Sant Domènec"/>
    <s v="masculí"/>
    <s v="no"/>
    <s v="sí"/>
    <s v="sí"/>
    <s v="no"/>
    <s v="no"/>
    <n v="0.2"/>
    <s v="Minoritari"/>
    <s v="nom"/>
    <s v="comerç"/>
    <s v="a: casa+article+nom propi"/>
    <s v="a: prenom"/>
  </r>
  <r>
    <n v="386"/>
    <x v="347"/>
    <x v="133"/>
    <s v="Sant Serapi"/>
    <s v="masculí"/>
    <s v="sí"/>
    <s v="sí"/>
    <s v="sí"/>
    <s v="no"/>
    <s v="sí"/>
    <n v="0.6"/>
    <s v="Ocasional"/>
    <s v="ofici"/>
    <s v="família"/>
    <s v="i: casa+article+nom comú+sintagma nominal"/>
    <s v="k: ofici+origen"/>
  </r>
  <r>
    <n v="387"/>
    <x v="348"/>
    <x v="67"/>
    <s v="Sant Llorenç"/>
    <s v="masculí"/>
    <s v="sí"/>
    <s v="sí"/>
    <s v="sí"/>
    <s v="no"/>
    <s v="no"/>
    <n v="0.2"/>
    <s v="Minoritari"/>
    <s v="nom"/>
    <s v="família"/>
    <s v="d: casa+article+nom propi+adjectiu"/>
    <s v="e: prenom+malnom"/>
  </r>
  <r>
    <n v="388"/>
    <x v="349"/>
    <x v="237"/>
    <s v="Sant Domènec"/>
    <s v="masculí"/>
    <s v="sí"/>
    <s v="sí"/>
    <s v="sí"/>
    <s v="sí"/>
    <s v="sí"/>
    <n v="1"/>
    <s v="Habitual"/>
    <s v="nom"/>
    <s v="casa"/>
    <s v="e: casa+article+nom propi+sintagma nominal"/>
    <s v="c: prenom+ofici"/>
  </r>
  <r>
    <n v="389"/>
    <x v="350"/>
    <x v="234"/>
    <s v="Sant Roc"/>
    <s v="masculí"/>
    <s v="sí"/>
    <s v="sí"/>
    <s v="sí"/>
    <s v="no"/>
    <s v="no"/>
    <n v="0.2"/>
    <s v="Minoritari"/>
    <s v="cognom"/>
    <s v="casa"/>
    <s v="b: casa+article+nom propi+nom propi"/>
    <s v="b: prenom+llinatge"/>
  </r>
  <r>
    <n v="390"/>
    <x v="351"/>
    <x v="130"/>
    <s v="Sant Ignasi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391"/>
    <x v="352"/>
    <x v="42"/>
    <s v="Santa Susanna"/>
    <s v="masculí"/>
    <s v="no"/>
    <s v="sí"/>
    <s v="sí"/>
    <s v="no"/>
    <s v="no"/>
    <n v="0.2"/>
    <s v="Minoritari"/>
    <s v="nom"/>
    <s v="comerç"/>
    <s v="e: casa+article+nom propi+sintagma nominal"/>
    <s v="d: prenom+origen"/>
  </r>
  <r>
    <n v="392"/>
    <x v="353"/>
    <x v="238"/>
    <s v="Santa Susanna"/>
    <s v="masculí"/>
    <s v="no"/>
    <s v="sí"/>
    <s v="sí"/>
    <s v="no"/>
    <s v="no"/>
    <n v="0.4"/>
    <s v="Ocasional"/>
    <s v="nom"/>
    <s v="comerç"/>
    <s v="e: casa+article+nom propi+sintagma nominal"/>
    <s v="d: prenom+origen"/>
  </r>
  <r>
    <n v="393"/>
    <x v="353"/>
    <x v="239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394"/>
    <x v="353"/>
    <x v="240"/>
    <s v="Santa Susanna"/>
    <s v="masculí"/>
    <s v="sí"/>
    <s v="sí"/>
    <s v="sí"/>
    <s v="sí"/>
    <s v="sí"/>
    <n v="0.8"/>
    <s v="Habitual"/>
    <s v="nom"/>
    <s v="casa"/>
    <s v="e: casa+article+nom propi+sintagma nominal"/>
    <s v="d: prenom+origen"/>
  </r>
  <r>
    <n v="395"/>
    <x v="354"/>
    <x v="241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396"/>
    <x v="355"/>
    <x v="115"/>
    <s v="Sant Llorenç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397"/>
    <x v="356"/>
    <x v="102"/>
    <s v="Santa Anna"/>
    <s v="masculí"/>
    <s v="sí"/>
    <s v="sí"/>
    <s v="sí"/>
    <s v="no"/>
    <s v="no"/>
    <n v="0.4"/>
    <s v="Ocasional"/>
    <s v="nom"/>
    <s v="família"/>
    <s v="b: casa+article+nom propi+nom propi"/>
    <s v="b: prenom+llinatge"/>
  </r>
  <r>
    <n v="398"/>
    <x v="357"/>
    <x v="242"/>
    <s v="Santa Susanna"/>
    <s v="masculí"/>
    <s v="no"/>
    <s v="sí"/>
    <s v="sí"/>
    <s v="no"/>
    <s v="no"/>
    <n v="0.4"/>
    <s v="Ocasional"/>
    <s v="nom"/>
    <s v="comerç"/>
    <s v="c: casa+article+nom propi+nom comú"/>
    <s v="c: prenom+ofici"/>
  </r>
  <r>
    <n v="399"/>
    <x v="358"/>
    <x v="47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400"/>
    <x v="359"/>
    <x v="243"/>
    <s v="Santa Anna"/>
    <s v="masculí"/>
    <s v="sí"/>
    <s v="sí"/>
    <s v="no"/>
    <s v="sí"/>
    <s v="sí"/>
    <n v="0.6"/>
    <s v="Ocasional"/>
    <s v="nom"/>
    <s v="casa"/>
    <s v="e: casa+article+nom propi+sintagma nominal"/>
    <s v="d: prenom+origen"/>
  </r>
  <r>
    <n v="401"/>
    <x v="360"/>
    <x v="244"/>
    <s v="Sant Domènec"/>
    <s v="masculí"/>
    <s v="sí"/>
    <s v="no"/>
    <s v="sí"/>
    <s v="no"/>
    <s v="no"/>
    <n v="0.4"/>
    <s v="Ocasional"/>
    <s v="nom"/>
    <s v="comerç"/>
    <s v="a: casa+article+nom propi"/>
    <s v="a: prenom"/>
  </r>
  <r>
    <n v="402"/>
    <x v="361"/>
    <x v="245"/>
    <s v="Sant Domènec"/>
    <s v="masculí"/>
    <s v="no"/>
    <s v="no"/>
    <s v="sí"/>
    <s v="no"/>
    <s v="no"/>
    <n v="0.4"/>
    <s v="Ocasional"/>
    <s v="nom"/>
    <s v="comerç"/>
    <s v="a: casa+article+nom propi"/>
    <s v="a: prenom"/>
  </r>
  <r>
    <n v="403"/>
    <x v="362"/>
    <x v="24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404"/>
    <x v="363"/>
    <x v="125"/>
    <s v="Sant Cristòfol"/>
    <s v="masculí"/>
    <s v="no"/>
    <s v="sí"/>
    <s v="sí"/>
    <s v="no"/>
    <s v="no"/>
    <n v="0.2"/>
    <s v="Minoritari"/>
    <s v="cognom"/>
    <s v="comerç"/>
    <s v="a: casa+article+nom propi"/>
    <s v="f: llinatge"/>
  </r>
  <r>
    <n v="405"/>
    <x v="364"/>
    <x v="246"/>
    <s v="Sant Ignasi"/>
    <s v="masculí"/>
    <s v="no"/>
    <s v="sí"/>
    <s v="sí"/>
    <s v="no"/>
    <s v="no"/>
    <n v="0.2"/>
    <s v="Minoritari"/>
    <s v="nom"/>
    <s v="comerç"/>
    <s v="a: casa+article+nom propi"/>
    <s v="a: prenom"/>
  </r>
  <r>
    <n v="406"/>
    <x v="365"/>
    <x v="215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407"/>
    <x v="366"/>
    <x v="247"/>
    <s v="Sant Roc"/>
    <s v="masculí"/>
    <s v="sí"/>
    <s v="sí"/>
    <s v="sí"/>
    <s v="sí"/>
    <s v="sí"/>
    <n v="0.8"/>
    <s v="Habitual"/>
    <s v="nom"/>
    <s v="comerç"/>
    <s v="a: casa+article+nom propi"/>
    <s v="a: prenom"/>
  </r>
  <r>
    <n v="408"/>
    <x v="367"/>
    <x v="141"/>
    <s v="Sant Ignasi"/>
    <s v="masculí"/>
    <s v="sí"/>
    <s v="sí"/>
    <s v="sí"/>
    <s v="sí"/>
    <s v="sí"/>
    <n v="0.8"/>
    <s v="Habitual"/>
    <s v="ofici"/>
    <s v="família"/>
    <s v="f: casa+article+nom comú"/>
    <s v="j: ofici"/>
  </r>
  <r>
    <n v="409"/>
    <x v="368"/>
    <x v="141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410"/>
    <x v="368"/>
    <x v="173"/>
    <s v="Sant Roc"/>
    <s v="masculí"/>
    <s v="no"/>
    <s v="sí"/>
    <s v="sí"/>
    <s v="no"/>
    <s v="no"/>
    <n v="0.2"/>
    <s v="Minoritari"/>
    <s v="cognom"/>
    <s v="família"/>
    <s v="a: casa+article+nom propi"/>
    <s v="f: llinatge"/>
  </r>
  <r>
    <n v="411"/>
    <x v="369"/>
    <x v="215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412"/>
    <x v="370"/>
    <x v="248"/>
    <s v="Santa Anna"/>
    <s v="masculí"/>
    <s v="sí"/>
    <s v="sí"/>
    <s v="no"/>
    <s v="sí"/>
    <s v="sí"/>
    <n v="0.6"/>
    <s v="Ocasional"/>
    <s v="nom"/>
    <s v="casa"/>
    <s v="a: casa+article+nom propi"/>
    <s v="a: prenom"/>
  </r>
  <r>
    <n v="413"/>
    <x v="371"/>
    <x v="42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414"/>
    <x v="372"/>
    <x v="235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415"/>
    <x v="373"/>
    <x v="48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416"/>
    <x v="374"/>
    <x v="78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417"/>
    <x v="375"/>
    <x v="13"/>
    <s v="Santa Susanna"/>
    <s v="masculí"/>
    <s v="no"/>
    <s v="sí"/>
    <s v="sí"/>
    <s v="no"/>
    <s v="sí"/>
    <n v="0.6"/>
    <s v="Ocasional"/>
    <s v="cognom"/>
    <s v="família"/>
    <s v="a: casa+article+nom propi"/>
    <s v="f: llinatge"/>
  </r>
  <r>
    <n v="418"/>
    <x v="376"/>
    <x v="176"/>
    <s v="Sant Miquel"/>
    <s v="masculí"/>
    <s v="no"/>
    <s v="sí"/>
    <s v="sí"/>
    <s v="no"/>
    <s v="sí"/>
    <n v="1"/>
    <s v="Habitual"/>
    <s v="cognom"/>
    <s v="comerç"/>
    <s v="a: casa+article+nom propi"/>
    <s v="f: llinatge"/>
  </r>
  <r>
    <n v="419"/>
    <x v="377"/>
    <x v="249"/>
    <s v="Sant Joan"/>
    <s v="masculí"/>
    <s v="sí"/>
    <s v="sí"/>
    <s v="sí"/>
    <s v="sí"/>
    <s v="sí"/>
    <n v="0.8"/>
    <s v="Habitual"/>
    <s v="renom"/>
    <s v="casa"/>
    <s v="f: casa+article+nom comú"/>
    <s v="o: malnom"/>
  </r>
  <r>
    <n v="420"/>
    <x v="378"/>
    <x v="40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421"/>
    <x v="379"/>
    <x v="250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22"/>
    <x v="379"/>
    <x v="102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423"/>
    <x v="380"/>
    <x v="128"/>
    <s v="Sant Domènec"/>
    <s v="masculí"/>
    <s v="sí"/>
    <s v="sí"/>
    <s v="sí"/>
    <s v="sí"/>
    <s v="sí"/>
    <n v="0.6"/>
    <s v="Ocasional"/>
    <s v="nom"/>
    <s v="casa"/>
    <s v="a: casa+article+nom propi"/>
    <s v="a: prenom"/>
  </r>
  <r>
    <n v="424"/>
    <x v="381"/>
    <x v="123"/>
    <s v="Sant Miquel"/>
    <s v="masculí"/>
    <s v="sí"/>
    <s v="sí"/>
    <s v="sí"/>
    <s v="no"/>
    <s v="sí"/>
    <n v="1"/>
    <s v="Habitual"/>
    <s v="nom"/>
    <s v="comerç"/>
    <s v="b: casa+article+nom propi+nom propi"/>
    <s v="b: prenom+llinatge"/>
  </r>
  <r>
    <n v="425"/>
    <x v="382"/>
    <x v="179"/>
    <s v="Sant Roc"/>
    <s v="masculí"/>
    <s v="sí"/>
    <s v="sí"/>
    <s v="sí"/>
    <s v="no"/>
    <s v="no"/>
    <n v="0.4"/>
    <s v="Ocasional"/>
    <s v="nom"/>
    <s v="comerç"/>
    <s v="e: casa+article+nom propi+sintagma nominal"/>
    <s v="d: prenom+origen"/>
  </r>
  <r>
    <n v="426"/>
    <x v="383"/>
    <x v="239"/>
    <s v="Santa Susanna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427"/>
    <x v="384"/>
    <x v="19"/>
    <s v="Sant Serapi"/>
    <s v="masculí"/>
    <s v="no"/>
    <s v="sí"/>
    <s v="sí"/>
    <s v="no"/>
    <s v="no"/>
    <n v="0.2"/>
    <s v="Minoritari"/>
    <s v="nom"/>
    <s v="comerç"/>
    <s v="a: casa+article+nom propi"/>
    <s v="a: prenom"/>
  </r>
  <r>
    <n v="428"/>
    <x v="385"/>
    <x v="129"/>
    <s v="Sant Miquel"/>
    <s v="masculí"/>
    <s v="sí"/>
    <s v="sí"/>
    <s v="sí"/>
    <s v="no"/>
    <s v="sí"/>
    <n v="0.6"/>
    <s v="Ocasional"/>
    <s v="renom"/>
    <s v="comerç"/>
    <s v="f: casa+article+nom comú"/>
    <s v="j: ofici"/>
  </r>
  <r>
    <n v="429"/>
    <x v="386"/>
    <x v="129"/>
    <s v="Sant Miquel"/>
    <s v="masculí"/>
    <s v="sí"/>
    <s v="sí"/>
    <s v="sí"/>
    <s v="no"/>
    <s v="no"/>
    <n v="0.4"/>
    <s v="Ocasional"/>
    <s v="ofici"/>
    <s v="comerç"/>
    <s v="h: casa+article+nom comú+adjectiu"/>
    <s v="l: ofici+malnom"/>
  </r>
  <r>
    <n v="430"/>
    <x v="387"/>
    <x v="138"/>
    <s v="Sant Ignasi"/>
    <s v="masculí"/>
    <s v="sí"/>
    <s v="no"/>
    <s v="sí"/>
    <s v="sí"/>
    <s v="no"/>
    <n v="0.2"/>
    <s v="Minoritari"/>
    <s v="renom"/>
    <s v="casa"/>
    <s v="f: casa+article+nom comú"/>
    <s v="o: malnom"/>
  </r>
  <r>
    <n v="431"/>
    <x v="388"/>
    <x v="251"/>
    <s v="Sant Llorenç"/>
    <s v="masculí"/>
    <s v="sí"/>
    <s v="sí"/>
    <s v="sí"/>
    <s v="no"/>
    <s v="no"/>
    <n v="0.2"/>
    <s v="Minoritari"/>
    <s v="cognom"/>
    <s v="família"/>
    <s v="b: casa+article+nom propi+nom propi"/>
    <s v="b: prenom+llinatge"/>
  </r>
  <r>
    <n v="432"/>
    <x v="389"/>
    <x v="252"/>
    <s v="Sant Llorenç"/>
    <s v="masculí"/>
    <s v="sí"/>
    <s v="sí"/>
    <s v="sí"/>
    <s v="no"/>
    <s v="sí"/>
    <n v="0.6"/>
    <s v="Ocasional"/>
    <s v="cognom"/>
    <s v="casa"/>
    <s v="a: casa+article+nom propi"/>
    <s v="f: llinatge"/>
  </r>
  <r>
    <n v="433"/>
    <x v="389"/>
    <x v="120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434"/>
    <x v="390"/>
    <x v="253"/>
    <s v="Sant Serapi"/>
    <s v="masculí"/>
    <s v="sí"/>
    <s v="no"/>
    <s v="sí"/>
    <s v="no"/>
    <s v="no"/>
    <n v="0.2"/>
    <s v="Minoritari"/>
    <s v="renom"/>
    <s v="casa"/>
    <s v="a: casa+article+nom propi"/>
    <s v="a: prenom"/>
  </r>
  <r>
    <n v="435"/>
    <x v="391"/>
    <x v="228"/>
    <s v="Sant Pau"/>
    <s v="masculí"/>
    <s v="sí"/>
    <s v="sí"/>
    <s v="sí"/>
    <s v="no"/>
    <s v="no"/>
    <n v="0.2"/>
    <s v="Minoritari"/>
    <s v="renom"/>
    <s v="casa"/>
    <s v="f: casa+article+nom comú"/>
    <s v="o: malnom"/>
  </r>
  <r>
    <n v="436"/>
    <x v="392"/>
    <x v="254"/>
    <s v="Sant Roc"/>
    <s v="masculí"/>
    <s v="sí"/>
    <s v="sí"/>
    <s v="sí"/>
    <s v="no"/>
    <s v="no"/>
    <n v="0.2"/>
    <s v="Minoritari"/>
    <s v="renom"/>
    <s v="casa"/>
    <s v="a: casa+article+nom propi"/>
    <s v="a: prenom"/>
  </r>
  <r>
    <n v="437"/>
    <x v="393"/>
    <x v="158"/>
    <s v="Sant Roc"/>
    <s v="masculí"/>
    <s v="sí"/>
    <s v="sí"/>
    <s v="sí"/>
    <s v="sí"/>
    <s v="no"/>
    <n v="0.2"/>
    <s v="Minoritari"/>
    <s v="renom"/>
    <s v="casa"/>
    <s v="a: casa+article+nom propi"/>
    <s v="m: origen"/>
  </r>
  <r>
    <n v="438"/>
    <x v="394"/>
    <x v="26"/>
    <s v="Sant Serapi"/>
    <s v="masculí"/>
    <s v="sí"/>
    <s v="no"/>
    <s v="sí"/>
    <s v="no"/>
    <s v="no"/>
    <n v="0.2"/>
    <s v="Minoritari"/>
    <s v="ofici"/>
    <s v="casa"/>
    <s v="f: casa+article+nom comú"/>
    <s v="j: ofici"/>
  </r>
  <r>
    <n v="439"/>
    <x v="395"/>
    <x v="26"/>
    <s v="Sant Serapi"/>
    <s v="masculí"/>
    <s v="no"/>
    <s v="no"/>
    <s v="sí"/>
    <s v="no"/>
    <s v="sí"/>
    <n v="0.6"/>
    <s v="Ocasional"/>
    <s v="cognom"/>
    <s v="comerç"/>
    <s v="a: casa+article+nom propi"/>
    <s v="f: llinatge"/>
  </r>
  <r>
    <n v="440"/>
    <x v="396"/>
    <x v="252"/>
    <s v="Sant Llorenç"/>
    <s v="masculí"/>
    <s v="sí"/>
    <s v="sí"/>
    <s v="sí"/>
    <s v="no"/>
    <s v="no"/>
    <n v="0.2"/>
    <s v="Minoritari"/>
    <s v="cognom"/>
    <s v="casa"/>
    <s v="a: casa+article+nom propi"/>
    <s v="f: llinatge"/>
  </r>
  <r>
    <n v="441"/>
    <x v="397"/>
    <x v="18"/>
    <s v="Sant Ignasi"/>
    <s v="masculí"/>
    <s v="no"/>
    <s v="sí"/>
    <s v="sí"/>
    <s v="no"/>
    <s v="no"/>
    <n v="0.2"/>
    <s v="Minoritari"/>
    <s v="cognom"/>
    <s v="comerç"/>
    <s v="a: casa+article+nom propi"/>
    <s v="f: llinatge"/>
  </r>
  <r>
    <n v="442"/>
    <x v="398"/>
    <x v="16"/>
    <s v="Sant Miquel"/>
    <s v="masculí"/>
    <s v="sí"/>
    <s v="sí"/>
    <s v="sí"/>
    <s v="sí"/>
    <s v="no"/>
    <n v="0.4"/>
    <s v="Ocasional"/>
    <s v="origen"/>
    <s v="casa"/>
    <s v="a: casa+article+nom propi"/>
    <s v="f: llinatge"/>
  </r>
  <r>
    <n v="443"/>
    <x v="399"/>
    <x v="255"/>
    <s v="Sant Serapi"/>
    <s v="masculí"/>
    <s v="no"/>
    <s v="sí"/>
    <s v="sí"/>
    <s v="no"/>
    <s v="sí"/>
    <n v="1"/>
    <s v="Habitual"/>
    <s v="cognom"/>
    <s v="comerç"/>
    <s v="a: casa+article+nom propi"/>
    <s v="f: llinatge"/>
  </r>
  <r>
    <n v="444"/>
    <x v="399"/>
    <x v="256"/>
    <s v="Sant Serapi"/>
    <s v="masculí"/>
    <s v="no"/>
    <s v="sí"/>
    <s v="sí"/>
    <s v="no"/>
    <s v="sí"/>
    <n v="1"/>
    <s v="Habitual"/>
    <s v="cognom"/>
    <s v="comerç"/>
    <s v="a: casa+article+nom propi"/>
    <s v="f: llinatge"/>
  </r>
  <r>
    <n v="445"/>
    <x v="400"/>
    <x v="257"/>
    <s v="Sant Miquel"/>
    <s v="masculí"/>
    <s v="sí"/>
    <s v="no"/>
    <s v="sí"/>
    <s v="no"/>
    <s v="no"/>
    <n v="0.2"/>
    <s v="Minoritari"/>
    <s v="renom"/>
    <s v="casa"/>
    <s v="a: casa+article+nom propi"/>
    <s v="m: origen"/>
  </r>
  <r>
    <n v="446"/>
    <x v="401"/>
    <x v="258"/>
    <s v="Sant Miquel"/>
    <s v="masculí"/>
    <s v="sí"/>
    <s v="sí"/>
    <s v="sí"/>
    <s v="no"/>
    <s v="sí"/>
    <n v="0.6"/>
    <s v="Ocasional"/>
    <s v="ofici"/>
    <s v="comerç"/>
    <s v="f: casa+article+nom comú"/>
    <s v="j: ofici"/>
  </r>
  <r>
    <n v="447"/>
    <x v="402"/>
    <x v="20"/>
    <s v="Sant Miquel"/>
    <s v="masculí"/>
    <s v="sí"/>
    <s v="sí"/>
    <s v="sí"/>
    <s v="sí"/>
    <s v="sí"/>
    <n v="1"/>
    <s v="Habitual"/>
    <s v="nom"/>
    <s v="casa"/>
    <s v="a: casa+article+nom propi"/>
    <s v="a: prenom"/>
  </r>
  <r>
    <n v="448"/>
    <x v="403"/>
    <x v="246"/>
    <s v="Sant Ignasi"/>
    <s v="masculí"/>
    <s v="sí"/>
    <s v="sí"/>
    <s v="sí"/>
    <s v="sí"/>
    <s v="sí"/>
    <n v="0.6"/>
    <s v="Ocasional"/>
    <s v="ofici"/>
    <s v="casa"/>
    <s v="f: casa+article+nom comú"/>
    <s v="j: ofici"/>
  </r>
  <r>
    <n v="449"/>
    <x v="404"/>
    <x v="259"/>
    <s v="Sant Ignasi"/>
    <s v="masculí"/>
    <s v="sí"/>
    <s v="sí"/>
    <s v="sí"/>
    <s v="sí"/>
    <s v="no"/>
    <n v="0.2"/>
    <s v="Minoritari"/>
    <s v="ofici"/>
    <s v="comerç"/>
    <s v="g: casa+article+nom comú+nom propi"/>
    <s v="g: llinatge+ofici"/>
  </r>
  <r>
    <n v="450"/>
    <x v="405"/>
    <x v="260"/>
    <s v="Sant Ignasi"/>
    <s v="masculí"/>
    <s v="sí"/>
    <s v="sí"/>
    <s v="sí"/>
    <s v="sí"/>
    <s v="sí"/>
    <n v="0.6"/>
    <s v="Ocasional"/>
    <s v="nom"/>
    <s v="casa"/>
    <s v="a: casa+article+nom propi"/>
    <s v="a: prenom"/>
  </r>
  <r>
    <n v="451"/>
    <x v="406"/>
    <x v="261"/>
    <s v="Sant Miquel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52"/>
    <x v="407"/>
    <x v="107"/>
    <s v="Sant Cristòfol"/>
    <s v="masculí"/>
    <s v="sí"/>
    <s v="sí"/>
    <s v="sí"/>
    <s v="sí"/>
    <s v="sí"/>
    <n v="0.6"/>
    <s v="Ocasional"/>
    <s v="ofici"/>
    <s v="casa"/>
    <s v="g: casa+article+nom comú+nom propi"/>
    <s v="g: llinatge+ofici"/>
  </r>
  <r>
    <n v="453"/>
    <x v="408"/>
    <x v="13"/>
    <s v="Santa Susanna"/>
    <s v="masculí"/>
    <s v="no"/>
    <s v="sí"/>
    <s v="sí"/>
    <s v="no"/>
    <s v="no"/>
    <n v="0.4"/>
    <s v="Ocasional"/>
    <s v="ofici"/>
    <s v="família"/>
    <s v="g: casa+article+nom comú+nom propi"/>
    <s v="g: llinatge+ofici"/>
  </r>
  <r>
    <n v="454"/>
    <x v="409"/>
    <x v="158"/>
    <s v="Sant Roc"/>
    <s v="masculí"/>
    <s v="sí"/>
    <s v="sí"/>
    <s v="sí"/>
    <s v="no"/>
    <s v="no"/>
    <n v="0.2"/>
    <s v="Minoritari"/>
    <s v="cognom"/>
    <s v="casa"/>
    <s v="g: casa+article+nom comú+nom propi"/>
    <s v="g: llinatge+ofici"/>
  </r>
  <r>
    <n v="455"/>
    <x v="410"/>
    <x v="231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56"/>
    <x v="411"/>
    <x v="77"/>
    <s v="Santa Susanna"/>
    <s v="masculí"/>
    <s v="no"/>
    <s v="sí"/>
    <s v="sí"/>
    <s v="no"/>
    <s v="no"/>
    <n v="0.2"/>
    <s v="Minoritari"/>
    <s v="nom"/>
    <s v="comerç"/>
    <s v="d: casa+article+nom propi+adjectiu"/>
    <s v="e: prenom+malnom"/>
  </r>
  <r>
    <n v="457"/>
    <x v="412"/>
    <x v="64"/>
    <s v="Sant Roc"/>
    <s v="masculí"/>
    <s v="sí"/>
    <s v="sí"/>
    <s v="sí"/>
    <s v="no"/>
    <s v="no"/>
    <n v="0.4"/>
    <s v="Ocasional"/>
    <s v="nom"/>
    <s v="família"/>
    <s v="e: casa+article+nom propi+sintagma nominal"/>
    <s v="d: prenom+origen"/>
  </r>
  <r>
    <n v="458"/>
    <x v="413"/>
    <x v="262"/>
    <s v="Sant Roc"/>
    <s v="masculí"/>
    <s v="sí"/>
    <s v="sí"/>
    <s v="sí"/>
    <s v="no"/>
    <s v="no"/>
    <n v="0.2"/>
    <s v="Minoritari"/>
    <s v="nom"/>
    <s v="casa"/>
    <s v="a: casa+article+nom propi"/>
    <s v="b: prenom+llinatge"/>
  </r>
  <r>
    <n v="459"/>
    <x v="414"/>
    <x v="263"/>
    <s v="Santa Sus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460"/>
    <x v="415"/>
    <x v="264"/>
    <s v="Sant Llorenç"/>
    <s v="masculí"/>
    <s v="sí"/>
    <s v="sí"/>
    <s v="no"/>
    <s v="sí"/>
    <s v="sí"/>
    <n v="0.2"/>
    <s v="Minoritari"/>
    <s v="renom"/>
    <s v="casa"/>
    <s v="a: casa+article+nom propi"/>
    <s v="m: origen"/>
  </r>
  <r>
    <n v="461"/>
    <x v="416"/>
    <x v="265"/>
    <s v="Santa Anna"/>
    <s v="masculí"/>
    <s v="sí"/>
    <s v="sí"/>
    <s v="sí"/>
    <s v="sí"/>
    <s v="sí"/>
    <n v="0.6"/>
    <s v="Ocasional"/>
    <s v="renom"/>
    <s v="casa"/>
    <s v="f: casa+article+nom comú"/>
    <s v="o: malnom"/>
  </r>
  <r>
    <n v="462"/>
    <x v="417"/>
    <x v="214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63"/>
    <x v="418"/>
    <x v="266"/>
    <s v="Sant Domènec"/>
    <s v="masculí"/>
    <s v="sí"/>
    <s v="sí"/>
    <s v="sí"/>
    <s v="sí"/>
    <s v="sí"/>
    <n v="1"/>
    <s v="Habitual"/>
    <s v="renom"/>
    <s v="casa"/>
    <s v="a: casa+article+nom propi"/>
    <s v="m: origen"/>
  </r>
  <r>
    <n v="464"/>
    <x v="418"/>
    <x v="207"/>
    <s v="Santa Anna"/>
    <s v="masculí"/>
    <s v="sí"/>
    <s v="sí"/>
    <s v="sí"/>
    <s v="no"/>
    <s v="sí"/>
    <n v="0.8"/>
    <s v="Habitual"/>
    <s v="renom"/>
    <s v="casa"/>
    <s v="a: casa+article+nom propi"/>
    <s v="m: origen"/>
  </r>
  <r>
    <n v="465"/>
    <x v="419"/>
    <x v="29"/>
    <s v="Sant Domènec"/>
    <s v="masculí"/>
    <s v="no"/>
    <s v="sí"/>
    <s v="sí"/>
    <s v="no"/>
    <s v="sí"/>
    <n v="0.6"/>
    <s v="Ocasional"/>
    <s v="renom"/>
    <s v="comerç"/>
    <s v="a: casa+article+nom propi"/>
    <s v="m: origen"/>
  </r>
  <r>
    <n v="466"/>
    <x v="420"/>
    <x v="103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467"/>
    <x v="420"/>
    <x v="98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468"/>
    <x v="421"/>
    <x v="62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469"/>
    <x v="422"/>
    <x v="68"/>
    <s v="Sant Roc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470"/>
    <x v="422"/>
    <x v="267"/>
    <s v="Sant Joan"/>
    <s v="masculí"/>
    <s v="sí"/>
    <s v="sí"/>
    <s v="sí"/>
    <s v="no"/>
    <s v="sí"/>
    <n v="0.8"/>
    <s v="Habitual"/>
    <s v="cognom"/>
    <s v="casa"/>
    <s v="a: casa+article+nom propi"/>
    <s v="f: llinatge"/>
  </r>
  <r>
    <n v="471"/>
    <x v="423"/>
    <x v="216"/>
    <s v="Sant Joan"/>
    <s v="masculí"/>
    <s v="sí"/>
    <s v="sí"/>
    <s v="sí"/>
    <s v="no"/>
    <s v="no"/>
    <n v="0.4"/>
    <s v="Ocasional"/>
    <s v="cognom"/>
    <s v="propietari"/>
    <s v="e: casa+article+nom propi+sintagma nominal"/>
    <s v="h: llinatge+origen"/>
  </r>
  <r>
    <n v="472"/>
    <x v="424"/>
    <x v="81"/>
    <s v="Sant Domènec"/>
    <s v="masculí"/>
    <s v="sí"/>
    <s v="sí"/>
    <s v="sí"/>
    <s v="no"/>
    <s v="no"/>
    <n v="0.4"/>
    <s v="Ocasional"/>
    <s v="cognom"/>
    <s v="comerç"/>
    <s v="a: casa+article+nom propi"/>
    <s v="f: llinatge"/>
  </r>
  <r>
    <n v="473"/>
    <x v="425"/>
    <x v="268"/>
    <s v="Sant Roc"/>
    <s v="masculí"/>
    <s v="sí"/>
    <s v="sí"/>
    <s v="sí"/>
    <s v="sí"/>
    <s v="sí"/>
    <n v="0.6"/>
    <s v="Ocasional"/>
    <s v="renom"/>
    <s v="casa"/>
    <s v="a: casa+article+nom propi"/>
    <s v="f: llinatge"/>
  </r>
  <r>
    <n v="474"/>
    <x v="426"/>
    <x v="83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475"/>
    <x v="427"/>
    <x v="195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76"/>
    <x v="428"/>
    <x v="15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477"/>
    <x v="428"/>
    <x v="112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478"/>
    <x v="429"/>
    <x v="32"/>
    <s v="Sant Serapi"/>
    <s v="masculí"/>
    <s v="sí"/>
    <s v="sí"/>
    <s v="sí"/>
    <s v="no"/>
    <s v="no"/>
    <n v="0.4"/>
    <s v="Ocasional"/>
    <s v="cognom"/>
    <s v="casa"/>
    <s v="g: casa+article+nom comú+nom propi"/>
    <s v="g: llinatge+ofici"/>
  </r>
  <r>
    <n v="479"/>
    <x v="430"/>
    <x v="216"/>
    <s v="Sant Joan"/>
    <s v="masculí"/>
    <s v="sí"/>
    <s v="sí"/>
    <s v="sí"/>
    <s v="sí"/>
    <s v="no"/>
    <n v="0.2"/>
    <s v="Minoritari"/>
    <s v="cognom"/>
    <s v="família"/>
    <s v="g: casa+article+nom comú+nom propi"/>
    <s v="g: llinatge+ofici"/>
  </r>
  <r>
    <n v="480"/>
    <x v="431"/>
    <x v="20"/>
    <s v="Sant Miquel"/>
    <s v="masculí"/>
    <s v="sí"/>
    <s v="sí"/>
    <s v="sí"/>
    <s v="no"/>
    <s v="no"/>
    <n v="0.2"/>
    <s v="Minoritari"/>
    <s v="renom"/>
    <s v="casa"/>
    <s v="a: casa+article+nom propi"/>
    <s v="x: opac"/>
  </r>
  <r>
    <n v="481"/>
    <x v="432"/>
    <x v="26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82"/>
    <x v="432"/>
    <x v="141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483"/>
    <x v="432"/>
    <x v="50"/>
    <s v="Sant Joan"/>
    <s v="masculí"/>
    <s v="sí"/>
    <s v="sí"/>
    <s v="sí"/>
    <s v="sí"/>
    <s v="sí"/>
    <n v="0.8"/>
    <s v="Habitual"/>
    <s v="renom"/>
    <s v="casa"/>
    <s v="a: casa+article+nom propi"/>
    <s v="m: origen"/>
  </r>
  <r>
    <n v="484"/>
    <x v="432"/>
    <x v="89"/>
    <s v="Sant Salvador"/>
    <s v="masculí"/>
    <s v="sí"/>
    <s v="sí"/>
    <s v="sí"/>
    <s v="no"/>
    <s v="sí"/>
    <n v="0.6"/>
    <s v="Ocasional"/>
    <s v="cognom"/>
    <s v="casa"/>
    <s v="a: casa+article+nom propi"/>
    <s v="f: llinatge"/>
  </r>
  <r>
    <n v="485"/>
    <x v="433"/>
    <x v="42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486"/>
    <x v="434"/>
    <x v="270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487"/>
    <x v="435"/>
    <x v="141"/>
    <s v="Sant Ignasi"/>
    <s v="masculí"/>
    <s v="sí"/>
    <s v="sí"/>
    <s v="sí"/>
    <s v="no"/>
    <s v="no"/>
    <n v="0.2"/>
    <s v="Minoritari"/>
    <s v="renom"/>
    <s v="casa"/>
    <s v="a: casa+article+nom propi"/>
    <s v="m: origen"/>
  </r>
  <r>
    <n v="488"/>
    <x v="436"/>
    <x v="271"/>
    <s v="Sant Llorenç"/>
    <s v="masculí"/>
    <s v="sí"/>
    <s v="sí"/>
    <s v="sí"/>
    <s v="no"/>
    <s v="sí"/>
    <n v="0.6"/>
    <s v="Ocasional"/>
    <s v="renom"/>
    <s v="comerç"/>
    <s v="a: casa+article+nom propi"/>
    <s v="m: origen"/>
  </r>
  <r>
    <n v="489"/>
    <x v="437"/>
    <x v="52"/>
    <s v="Sant Roc"/>
    <s v="masculí"/>
    <s v="sí"/>
    <s v="sí"/>
    <s v="sí"/>
    <s v="no"/>
    <s v="sí"/>
    <n v="0.6"/>
    <s v="Ocasional"/>
    <s v="renom"/>
    <s v="família"/>
    <s v="f: casa+article+nom comú"/>
    <s v="o: malnom"/>
  </r>
  <r>
    <n v="490"/>
    <x v="438"/>
    <x v="52"/>
    <s v="Sant Roc"/>
    <s v="masculí"/>
    <s v="sí"/>
    <s v="sí"/>
    <s v="sí"/>
    <s v="sí"/>
    <s v="sí"/>
    <n v="0.6"/>
    <s v="Ocasional"/>
    <s v="renom"/>
    <s v="família"/>
    <s v="f: casa+article+nom comú"/>
    <s v="o: malnom"/>
  </r>
  <r>
    <n v="491"/>
    <x v="438"/>
    <x v="89"/>
    <s v="Sant Salvador"/>
    <s v="masculí"/>
    <s v="sí"/>
    <s v="sí"/>
    <s v="sí"/>
    <s v="no"/>
    <s v="no"/>
    <n v="0.4"/>
    <s v="Ocasional"/>
    <s v="renom"/>
    <s v="família"/>
    <s v="f: casa+article+nom comú"/>
    <s v="o: malnom"/>
  </r>
  <r>
    <n v="492"/>
    <x v="439"/>
    <x v="272"/>
    <s v="Sant Ignasi"/>
    <s v="masculí"/>
    <s v="sí"/>
    <s v="sí"/>
    <s v="no"/>
    <s v="sí"/>
    <s v="no"/>
    <n v="0.4"/>
    <s v="Ocasional"/>
    <s v="renom"/>
    <s v="casa"/>
    <s v="a: casa+article+nom propi"/>
    <s v="x: opac"/>
  </r>
  <r>
    <n v="493"/>
    <x v="440"/>
    <x v="225"/>
    <s v="Santa Anna"/>
    <s v="masculí"/>
    <s v="sí"/>
    <s v="sí"/>
    <s v="sí"/>
    <s v="no"/>
    <s v="sí"/>
    <n v="0.6"/>
    <s v="Ocasional"/>
    <s v="origen"/>
    <s v="casa"/>
    <s v="a: casa+article+nom propi"/>
    <s v="f: llinatge"/>
  </r>
  <r>
    <n v="494"/>
    <x v="441"/>
    <x v="273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495"/>
    <x v="441"/>
    <x v="106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96"/>
    <x v="442"/>
    <x v="265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497"/>
    <x v="443"/>
    <x v="274"/>
    <s v="Sant Miquel"/>
    <s v="masculí"/>
    <s v="sí"/>
    <s v="sí"/>
    <s v="sí"/>
    <s v="no"/>
    <s v="sí"/>
    <n v="0.6"/>
    <s v="Ocasional"/>
    <s v="nom"/>
    <s v="propietari"/>
    <s v="e: casa+article+nom propi+sintagma nominal"/>
    <s v="d: prenom+origen"/>
  </r>
  <r>
    <n v="498"/>
    <x v="444"/>
    <x v="80"/>
    <s v="Sant Serapi"/>
    <s v="masculí"/>
    <s v="no"/>
    <s v="sí"/>
    <s v="sí"/>
    <s v="no"/>
    <s v="sí"/>
    <n v="0.8"/>
    <s v="Habitual"/>
    <s v="cognom"/>
    <s v="comerç"/>
    <s v="a: casa+article+nom propi"/>
    <s v="f: llinatge"/>
  </r>
  <r>
    <n v="499"/>
    <x v="445"/>
    <x v="6"/>
    <s v="Sant Serapi"/>
    <s v="masculí"/>
    <s v="no"/>
    <s v="sí"/>
    <s v="sí"/>
    <s v="no"/>
    <s v="no"/>
    <n v="0.4"/>
    <s v="Ocasional"/>
    <s v="renom"/>
    <s v="família"/>
    <s v="f: casa+article+nom comú"/>
    <s v="m: origen"/>
  </r>
  <r>
    <n v="500"/>
    <x v="446"/>
    <x v="70"/>
    <s v="Sant Serapi"/>
    <s v="masculí"/>
    <s v="no"/>
    <s v="sí"/>
    <s v="sí"/>
    <s v="no"/>
    <s v="no"/>
    <n v="0.4"/>
    <s v="Ocasional"/>
    <s v="renom"/>
    <s v="comerç"/>
    <s v="f: casa+article+nom comú"/>
    <s v="m: origen"/>
  </r>
  <r>
    <n v="501"/>
    <x v="447"/>
    <x v="275"/>
    <s v="Sant Llorenç"/>
    <s v="masculí"/>
    <s v="sí"/>
    <s v="sí"/>
    <s v="sí"/>
    <s v="sí"/>
    <s v="sí"/>
    <n v="0.8"/>
    <s v="Habitual"/>
    <s v="cognom"/>
    <s v="casa"/>
    <s v="g: casa+article+nom comú+nom propi"/>
    <s v="g: llinatge+ofici"/>
  </r>
  <r>
    <n v="502"/>
    <x v="448"/>
    <x v="276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503"/>
    <x v="449"/>
    <x v="168"/>
    <s v="Sant Salvador"/>
    <s v="masculí"/>
    <s v="sí"/>
    <s v="sí"/>
    <s v="sí"/>
    <s v="no"/>
    <s v="no"/>
    <n v="0.4"/>
    <s v="Ocasional"/>
    <s v="ofici"/>
    <s v="comerç"/>
    <s v="f: casa+article+nom comú"/>
    <s v="j: ofici"/>
  </r>
  <r>
    <n v="504"/>
    <x v="450"/>
    <x v="59"/>
    <s v="Sant Roc"/>
    <s v="masculí"/>
    <s v="no"/>
    <s v="sí"/>
    <s v="sí"/>
    <s v="no"/>
    <s v="no"/>
    <n v="0.4"/>
    <s v="Ocasional"/>
    <s v="nom"/>
    <s v="comerç"/>
    <s v="a: casa+article+nom propi"/>
    <s v="a: prenom"/>
  </r>
  <r>
    <n v="505"/>
    <x v="451"/>
    <x v="88"/>
    <s v="Sant Miquel"/>
    <s v="masculí"/>
    <s v="sí"/>
    <s v="no"/>
    <s v="sí"/>
    <s v="no"/>
    <s v="no"/>
    <n v="0.2"/>
    <s v="Minoritari"/>
    <s v="renom"/>
    <s v="comerç"/>
    <s v="j: casa+article+adjectiu+nom propi"/>
    <s v="i: llinatge+malnom"/>
  </r>
  <r>
    <n v="506"/>
    <x v="452"/>
    <x v="33"/>
    <s v="Sant Roc"/>
    <s v="masculí"/>
    <s v="sí"/>
    <s v="no"/>
    <s v="sí"/>
    <s v="no"/>
    <s v="no"/>
    <n v="0.2"/>
    <s v="Minoritari"/>
    <s v="nom"/>
    <s v="família"/>
    <s v="b: casa+article+nom propi+nom propi"/>
    <s v="b: prenom+llinatge"/>
  </r>
  <r>
    <n v="507"/>
    <x v="453"/>
    <x v="277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508"/>
    <x v="454"/>
    <x v="278"/>
    <s v="Sant Joan"/>
    <s v="masculí"/>
    <s v="sí"/>
    <s v="sí"/>
    <s v="sí"/>
    <s v="sí"/>
    <s v="sí"/>
    <n v="0.8"/>
    <s v="Habitual"/>
    <s v="origen"/>
    <s v="casa"/>
    <s v="a: casa+article+nom propi"/>
    <s v="f: llinatge"/>
  </r>
  <r>
    <n v="509"/>
    <x v="455"/>
    <x v="279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510"/>
    <x v="456"/>
    <x v="90"/>
    <s v="Sant Salvador"/>
    <s v="masculí"/>
    <s v="sí"/>
    <s v="sí"/>
    <s v="sí"/>
    <s v="sí"/>
    <s v="sí"/>
    <n v="0.6"/>
    <s v="Ocasional"/>
    <s v="ofici"/>
    <s v="casa"/>
    <s v="g: casa+article+nom comú+nom propi"/>
    <s v="c: prenom+ofici"/>
  </r>
  <r>
    <n v="511"/>
    <x v="457"/>
    <x v="280"/>
    <s v="Sant Llorenç"/>
    <s v="masculí"/>
    <s v="sí"/>
    <s v="sí"/>
    <s v="sí"/>
    <s v="sí"/>
    <s v="no"/>
    <n v="0.4"/>
    <s v="Ocasional"/>
    <s v="ofici"/>
    <s v="casa"/>
    <s v="f: casa+article+nom comú"/>
    <s v="j: ofici"/>
  </r>
  <r>
    <n v="512"/>
    <x v="458"/>
    <x v="120"/>
    <s v="Sant Serapi"/>
    <s v="masculí"/>
    <s v="no"/>
    <s v="sí"/>
    <s v="sí"/>
    <s v="no"/>
    <s v="sí"/>
    <n v="0.6"/>
    <s v="Ocasional"/>
    <s v="nom"/>
    <s v="comerç"/>
    <s v="a: casa+article+nom propi"/>
    <s v="a: prenom"/>
  </r>
  <r>
    <n v="513"/>
    <x v="459"/>
    <x v="134"/>
    <s v="Santa Anna"/>
    <s v="masculí"/>
    <s v="sí"/>
    <s v="sí"/>
    <s v="sí"/>
    <s v="no"/>
    <s v="no"/>
    <n v="0.4"/>
    <s v="Ocasional"/>
    <s v="nom"/>
    <s v="casa"/>
    <s v="c: casa+article+nom propi+nom comú"/>
    <s v="c: prenom+ofici"/>
  </r>
  <r>
    <n v="514"/>
    <x v="460"/>
    <x v="281"/>
    <s v="Sant Pau"/>
    <s v="masculí"/>
    <s v="sí"/>
    <s v="sí"/>
    <s v="sí"/>
    <s v="sí"/>
    <s v="no"/>
    <n v="0.2"/>
    <s v="Minoritari"/>
    <s v="renom"/>
    <s v="família"/>
    <s v="d: casa+article+nom propi+adjectiu"/>
    <s v="e: prenom+malnom"/>
  </r>
  <r>
    <n v="515"/>
    <x v="461"/>
    <x v="282"/>
    <s v="Sant Ignasi"/>
    <s v="masculí"/>
    <s v="sí"/>
    <s v="sí"/>
    <s v="sí"/>
    <s v="sí"/>
    <s v="sí"/>
    <n v="0.6"/>
    <s v="Ocasional"/>
    <s v="nom"/>
    <s v="casa"/>
    <s v="e: casa+article+nom propi+sintagma nominal"/>
    <s v="c: prenom+ofici"/>
  </r>
  <r>
    <n v="516"/>
    <x v="462"/>
    <x v="39"/>
    <s v="Sant Llorenç"/>
    <s v="masculí"/>
    <s v="sí"/>
    <s v="sí"/>
    <s v="sí"/>
    <s v="sí"/>
    <s v="sí"/>
    <n v="1"/>
    <s v="Habitual"/>
    <s v="nom"/>
    <s v="casa"/>
    <s v="e: casa+article+nom propi+sintagma nominal"/>
    <s v="d: prenom+origen"/>
  </r>
  <r>
    <n v="517"/>
    <x v="463"/>
    <x v="283"/>
    <s v="Sant Pau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518"/>
    <x v="463"/>
    <x v="33"/>
    <s v="Sant Roc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519"/>
    <x v="464"/>
    <x v="284"/>
    <s v="Sant Llorenç"/>
    <s v="masculí"/>
    <s v="sí"/>
    <s v="sí"/>
    <s v="no"/>
    <s v="sí"/>
    <s v="no"/>
    <n v="0.2"/>
    <s v="Minoritari"/>
    <s v="renom"/>
    <s v="casa"/>
    <s v="d: casa+article+nom propi+adjectiu"/>
    <s v="e: prenom+malnom"/>
  </r>
  <r>
    <n v="520"/>
    <x v="465"/>
    <x v="120"/>
    <s v="Sant Serapi"/>
    <s v="masculí"/>
    <s v="sí"/>
    <s v="sí"/>
    <s v="sí"/>
    <s v="no"/>
    <s v="no"/>
    <n v="0.4"/>
    <s v="Ocasional"/>
    <s v="ofici"/>
    <s v="comerç"/>
    <s v="c: casa+article+nom propi+nom comú"/>
    <s v="c: prenom+ofici"/>
  </r>
  <r>
    <n v="521"/>
    <x v="466"/>
    <x v="134"/>
    <s v="Santa 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522"/>
    <x v="467"/>
    <x v="106"/>
    <s v="Sant Miquel"/>
    <s v="masculí"/>
    <s v="sí"/>
    <s v="sí"/>
    <s v="sí"/>
    <s v="sí"/>
    <s v="sí"/>
    <n v="0.8"/>
    <s v="Habitual"/>
    <s v="nom"/>
    <s v="casa"/>
    <s v="b: casa+article+nom propi+nom propi"/>
    <s v="b: prenom+llinatge"/>
  </r>
  <r>
    <n v="523"/>
    <x v="468"/>
    <x v="75"/>
    <s v="Sant Serapi"/>
    <s v="masculí"/>
    <s v="sí"/>
    <s v="sí"/>
    <s v="sí"/>
    <s v="sí"/>
    <s v="sí"/>
    <n v="0.6"/>
    <s v="Ocasional"/>
    <s v="nom"/>
    <s v="casa"/>
    <s v="b: casa+article+nom propi+nom propi"/>
    <s v="d: prenom+origen"/>
  </r>
  <r>
    <n v="524"/>
    <x v="469"/>
    <x v="21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525"/>
    <x v="470"/>
    <x v="115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526"/>
    <x v="471"/>
    <x v="285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527"/>
    <x v="472"/>
    <x v="128"/>
    <s v="Sant Domènec"/>
    <s v="masculí"/>
    <s v="no"/>
    <s v="sí"/>
    <s v="sí"/>
    <s v="no"/>
    <s v="no"/>
    <n v="0.4"/>
    <s v="Ocasional"/>
    <s v="cognom"/>
    <s v="comerç"/>
    <s v="a: casa+article+nom propi"/>
    <s v="f: llinatge"/>
  </r>
  <r>
    <n v="528"/>
    <x v="473"/>
    <x v="201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529"/>
    <x v="474"/>
    <x v="138"/>
    <s v="Sant Ignasi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530"/>
    <x v="475"/>
    <x v="271"/>
    <s v="Sant Llorenç"/>
    <s v="masculí"/>
    <s v="sí"/>
    <s v="sí"/>
    <s v="no"/>
    <s v="sí"/>
    <s v="no"/>
    <n v="0.4"/>
    <s v="Ocasional"/>
    <s v="renom"/>
    <s v="família"/>
    <s v="c: casa+article+nom propi+nom comú"/>
    <s v="c: prenom+ofici"/>
  </r>
  <r>
    <n v="531"/>
    <x v="476"/>
    <x v="26"/>
    <s v="Sant Serapi"/>
    <s v="masculí"/>
    <s v="sí"/>
    <s v="no"/>
    <s v="sí"/>
    <s v="no"/>
    <s v="no"/>
    <n v="0.4"/>
    <s v="Ocasional"/>
    <s v="nom"/>
    <s v="casa"/>
    <s v="c: casa+article+nom propi+nom comú"/>
    <s v="e: prenom+malnom"/>
  </r>
  <r>
    <n v="532"/>
    <x v="477"/>
    <x v="286"/>
    <s v="Sant Pau"/>
    <s v="masculí"/>
    <s v="sí"/>
    <s v="no"/>
    <s v="sí"/>
    <s v="sí"/>
    <s v="no"/>
    <n v="0.4"/>
    <s v="Ocasional"/>
    <s v="renom"/>
    <s v="casa"/>
    <s v="f: casa+article+nom comú"/>
    <s v="o: malnom"/>
  </r>
  <r>
    <n v="533"/>
    <x v="478"/>
    <x v="230"/>
    <s v="Sant Roc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534"/>
    <x v="479"/>
    <x v="230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535"/>
    <x v="480"/>
    <x v="287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536"/>
    <x v="481"/>
    <x v="125"/>
    <s v="Sant Cristòfol"/>
    <s v="masculí"/>
    <s v="sí"/>
    <s v="sí"/>
    <s v="sí"/>
    <s v="sí"/>
    <s v="sí"/>
    <n v="0.6"/>
    <s v="Ocasional"/>
    <s v="renom"/>
    <s v="casa"/>
    <s v="a: casa+article+nom propi"/>
    <s v="m: origen"/>
  </r>
  <r>
    <n v="537"/>
    <x v="482"/>
    <x v="125"/>
    <s v="Sant Cristòfol"/>
    <s v="masculí"/>
    <s v="no"/>
    <s v="sí"/>
    <s v="sí"/>
    <s v="no"/>
    <s v="no"/>
    <n v="0.2"/>
    <s v="Minoritari"/>
    <s v="renom"/>
    <s v="comerç"/>
    <s v="a: casa+article+nom propi"/>
    <s v="m: origen"/>
  </r>
  <r>
    <n v="538"/>
    <x v="483"/>
    <x v="288"/>
    <s v="Santa Susanna"/>
    <s v="masculí"/>
    <s v="no"/>
    <s v="sí"/>
    <s v="sí"/>
    <s v="no"/>
    <s v="no"/>
    <n v="0.4"/>
    <s v="Ocasional"/>
    <s v="marca"/>
    <s v="comerç"/>
    <s v="a: casa+article+nom propi"/>
    <s v="a: prenom"/>
  </r>
  <r>
    <n v="539"/>
    <x v="484"/>
    <x v="287"/>
    <s v="Santa Anna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540"/>
    <x v="485"/>
    <x v="222"/>
    <s v="Santa Susanna"/>
    <s v="masculí"/>
    <s v="sí"/>
    <s v="sí"/>
    <s v="sí"/>
    <s v="sí"/>
    <s v="sí"/>
    <n v="1"/>
    <s v="Habitual"/>
    <s v="nom"/>
    <s v="propietari"/>
    <s v="e: casa+article+nom propi+sintagma nominal"/>
    <s v="d: prenom+origen"/>
  </r>
  <r>
    <n v="541"/>
    <x v="486"/>
    <x v="289"/>
    <s v="Sant Pau"/>
    <s v="masculí"/>
    <s v="sí"/>
    <s v="sí"/>
    <s v="sí"/>
    <s v="sí"/>
    <s v="sí"/>
    <n v="0.6"/>
    <s v="Ocasional"/>
    <s v="nom"/>
    <s v="casa"/>
    <s v="a: casa+article+nom propi"/>
    <s v="a: prenom"/>
  </r>
  <r>
    <n v="542"/>
    <x v="486"/>
    <x v="90"/>
    <s v="Sant Salvador"/>
    <s v="masculí"/>
    <s v="sí"/>
    <s v="sí"/>
    <s v="sí"/>
    <s v="sí"/>
    <s v="sí"/>
    <n v="0.8"/>
    <s v="Habitual"/>
    <s v="cognom"/>
    <s v="casa"/>
    <s v="a: casa+article+nom propi"/>
    <s v="a: prenom"/>
  </r>
  <r>
    <n v="543"/>
    <x v="487"/>
    <x v="130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544"/>
    <x v="488"/>
    <x v="147"/>
    <s v="Sant Cristòfol"/>
    <s v="masculí"/>
    <s v="no"/>
    <s v="sí"/>
    <s v="sí"/>
    <s v="no"/>
    <s v="no"/>
    <n v="0.4"/>
    <s v="Ocasional"/>
    <s v="marca"/>
    <s v="comerç"/>
    <s v="a: casa+article+nom propi"/>
    <s v="q: nom comercial"/>
  </r>
  <r>
    <n v="545"/>
    <x v="488"/>
    <x v="97"/>
    <s v="Sant Salvador"/>
    <s v="masculí"/>
    <s v="no"/>
    <s v="sí"/>
    <s v="sí"/>
    <s v="no"/>
    <s v="no"/>
    <n v="0.2"/>
    <s v="Minoritari"/>
    <s v="marca"/>
    <s v="comerç"/>
    <s v="a: casa+article+nom propi"/>
    <s v="q: nom comercial"/>
  </r>
  <r>
    <n v="546"/>
    <x v="489"/>
    <x v="170"/>
    <s v="Sant Roc"/>
    <s v="masculí"/>
    <s v="sí"/>
    <s v="sí"/>
    <s v="sí"/>
    <s v="no"/>
    <s v="no"/>
    <n v="0.4"/>
    <s v="Ocasional"/>
    <s v="cognom"/>
    <s v="família"/>
    <s v="g: casa+article+nom comú+nom propi"/>
    <s v="g: llinatge+ofici"/>
  </r>
  <r>
    <n v="547"/>
    <x v="490"/>
    <x v="170"/>
    <s v="Sant Roc"/>
    <s v="masculí"/>
    <s v="sí"/>
    <s v="sí"/>
    <s v="sí"/>
    <s v="sí"/>
    <s v="sí"/>
    <n v="0.6"/>
    <s v="Ocasional"/>
    <s v="renom"/>
    <s v="casa"/>
    <s v="f: casa+article+nom comú"/>
    <s v="o: malnom"/>
  </r>
  <r>
    <n v="548"/>
    <x v="491"/>
    <x v="199"/>
    <s v="Sant Domènec"/>
    <s v="masculí"/>
    <s v="sí"/>
    <s v="sí"/>
    <s v="sí"/>
    <s v="no"/>
    <s v="no"/>
    <n v="0.4"/>
    <s v="Ocasional"/>
    <s v="renom"/>
    <s v="comerç"/>
    <s v="f: casa+article+nom comú"/>
    <s v="o: malnom"/>
  </r>
  <r>
    <n v="549"/>
    <x v="492"/>
    <x v="290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550"/>
    <x v="493"/>
    <x v="24"/>
    <s v="Sant Domènec"/>
    <s v="masculí"/>
    <s v="no"/>
    <s v="sí"/>
    <s v="sí"/>
    <s v="no"/>
    <s v="no"/>
    <n v="0.2"/>
    <s v="Minoritari"/>
    <s v="renom"/>
    <s v="comerç"/>
    <s v="f: casa+article+nom comú"/>
    <s v="o: malnom"/>
  </r>
  <r>
    <n v="551"/>
    <x v="494"/>
    <x v="19"/>
    <s v="Sant Serapi"/>
    <s v="masculí"/>
    <s v="sí"/>
    <s v="sí"/>
    <s v="sí"/>
    <s v="sí"/>
    <s v="sí"/>
    <n v="0.6"/>
    <s v="Ocasional"/>
    <s v="renom"/>
    <s v="casa"/>
    <s v="f: casa+article+nom comú"/>
    <s v="o: malnom"/>
  </r>
  <r>
    <n v="552"/>
    <x v="495"/>
    <x v="152"/>
    <s v="Sant Roc"/>
    <s v="masculí"/>
    <s v="no"/>
    <s v="sí"/>
    <s v="sí"/>
    <s v="no"/>
    <s v="no"/>
    <n v="0.2"/>
    <s v="Minoritari"/>
    <s v="renom"/>
    <s v="comerç"/>
    <s v="f: casa+article+nom comú"/>
    <s v="o: malnom"/>
  </r>
  <r>
    <n v="553"/>
    <x v="496"/>
    <x v="291"/>
    <s v="Sant Roc"/>
    <s v="masculí"/>
    <s v="no"/>
    <s v="sí"/>
    <s v="sí"/>
    <s v="no"/>
    <s v="no"/>
    <n v="0.2"/>
    <s v="Minoritari"/>
    <s v="renom"/>
    <s v="comerç"/>
    <s v="h: casa+article+nom comú+adjectiu"/>
    <s v="o: malnom"/>
  </r>
  <r>
    <n v="554"/>
    <x v="497"/>
    <x v="249"/>
    <s v="Sant Joan"/>
    <s v="masculí"/>
    <s v="sí"/>
    <s v="sí"/>
    <s v="sí"/>
    <s v="no"/>
    <s v="no"/>
    <n v="0.4"/>
    <s v="Ocasional"/>
    <s v="nom"/>
    <s v="comerç"/>
    <s v="a: casa+article+nom propi"/>
    <s v="a: prenom"/>
  </r>
  <r>
    <n v="555"/>
    <x v="498"/>
    <x v="201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556"/>
    <x v="499"/>
    <x v="115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557"/>
    <x v="500"/>
    <x v="12"/>
    <s v="Sant Domènec"/>
    <s v="masculí"/>
    <s v="sí"/>
    <s v="sí"/>
    <s v="sí"/>
    <s v="sí"/>
    <s v="sí"/>
    <n v="0.8"/>
    <s v="Habitual"/>
    <s v="nom"/>
    <s v="casa"/>
    <s v="a: casa+article+nom propi"/>
    <s v="a: prenom"/>
  </r>
  <r>
    <n v="558"/>
    <x v="501"/>
    <x v="128"/>
    <s v="Sant Domènec"/>
    <s v="masculí"/>
    <s v="no"/>
    <s v="sí"/>
    <s v="sí"/>
    <s v="no"/>
    <s v="no"/>
    <n v="0.4"/>
    <s v="Ocasional"/>
    <s v="nom"/>
    <s v="comerç"/>
    <s v="a: casa+article+nom propi"/>
    <s v="a: prenom"/>
  </r>
  <r>
    <n v="559"/>
    <x v="502"/>
    <x v="292"/>
    <s v="Sant Domènec"/>
    <s v="masculí"/>
    <s v="sí"/>
    <s v="sí"/>
    <s v="sí"/>
    <s v="sí"/>
    <s v="no"/>
    <n v="0.4"/>
    <s v="Ocasional"/>
    <s v="nom"/>
    <s v="família"/>
    <s v="c: casa+article+nom propi+nom comú"/>
    <s v="c: prenom+ofici"/>
  </r>
  <r>
    <n v="560"/>
    <x v="503"/>
    <x v="154"/>
    <s v="Sant Joan"/>
    <s v="masculí"/>
    <s v="no"/>
    <s v="sí"/>
    <s v="sí"/>
    <s v="no"/>
    <s v="sí"/>
    <n v="1"/>
    <s v="Habitual"/>
    <s v="renom"/>
    <s v="comerç"/>
    <s v="d: casa+article+nom propi+adjectiu"/>
    <s v="e: prenom+malnom"/>
  </r>
  <r>
    <n v="561"/>
    <x v="504"/>
    <x v="97"/>
    <s v="Sant Salvador"/>
    <s v="masculí"/>
    <s v="sí"/>
    <s v="sí"/>
    <s v="sí"/>
    <s v="sí"/>
    <s v="sí"/>
    <n v="0.6"/>
    <s v="Ocasional"/>
    <s v="ofici"/>
    <s v="propietari"/>
    <s v="f: casa+article+nom comú"/>
    <s v="j: ofici"/>
  </r>
  <r>
    <n v="562"/>
    <x v="505"/>
    <x v="44"/>
    <s v="Sant Ignasi"/>
    <s v="masculí"/>
    <s v="sí"/>
    <s v="sí"/>
    <s v="sí"/>
    <s v="no"/>
    <s v="no"/>
    <n v="0.2"/>
    <s v="Minoritari"/>
    <s v="ofici"/>
    <s v="casa"/>
    <s v="i: casa+article+nom comú+sintagma nominal"/>
    <s v="k: ofici+origen"/>
  </r>
  <r>
    <n v="563"/>
    <x v="506"/>
    <x v="115"/>
    <s v="Sant Llorenç"/>
    <s v="masculí"/>
    <s v="sí"/>
    <s v="sí"/>
    <s v="sí"/>
    <s v="sí"/>
    <s v="no"/>
    <n v="0.4"/>
    <s v="Ocasional"/>
    <s v="renom"/>
    <s v="propietari"/>
    <s v="g: casa+article+nom comú+nom propi"/>
    <s v="k: ofici+origen"/>
  </r>
  <r>
    <n v="564"/>
    <x v="506"/>
    <x v="293"/>
    <s v="Sant Roc"/>
    <s v="masculí"/>
    <s v="sí"/>
    <s v="sí"/>
    <s v="sí"/>
    <s v="sí"/>
    <s v="sí"/>
    <n v="0.6"/>
    <s v="Ocasional"/>
    <s v="renom"/>
    <s v="propietari"/>
    <s v="g: casa+article+nom comú+nom propi"/>
    <s v="k: ofici+origen"/>
  </r>
  <r>
    <n v="565"/>
    <x v="507"/>
    <x v="265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566"/>
    <x v="508"/>
    <x v="294"/>
    <s v="Sant Serapi"/>
    <s v="masculí"/>
    <s v="sí"/>
    <s v="sí"/>
    <s v="sí"/>
    <s v="sí"/>
    <s v="sí"/>
    <n v="0.6"/>
    <s v="Ocasional"/>
    <s v="renom"/>
    <s v="casa"/>
    <s v="f: casa+article+nom comú"/>
    <s v="j: ofici"/>
  </r>
  <r>
    <n v="567"/>
    <x v="509"/>
    <x v="295"/>
    <s v="Santa Anna"/>
    <s v="masculí"/>
    <s v="sí"/>
    <s v="sí"/>
    <s v="sí"/>
    <s v="sí"/>
    <s v="sí"/>
    <n v="0.6"/>
    <s v="Ocasional"/>
    <s v="renom"/>
    <s v="casa"/>
    <s v="a: casa+article+nom propi"/>
    <s v="m: origen"/>
  </r>
  <r>
    <n v="568"/>
    <x v="510"/>
    <x v="236"/>
    <s v="Sant Joan"/>
    <s v="masculí"/>
    <s v="sí"/>
    <s v="sí"/>
    <s v="no"/>
    <s v="sí"/>
    <s v="no"/>
    <n v="0.2"/>
    <s v="Minoritari"/>
    <s v="renom"/>
    <s v="família"/>
    <s v="a: casa+article+nom propi"/>
    <s v="m: origen"/>
  </r>
  <r>
    <n v="569"/>
    <x v="511"/>
    <x v="1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570"/>
    <x v="512"/>
    <x v="296"/>
    <s v="Sant Miquel"/>
    <s v="masculí"/>
    <s v="sí"/>
    <s v="sí"/>
    <s v="sí"/>
    <s v="no"/>
    <s v="no"/>
    <n v="0.4"/>
    <s v="Ocasional"/>
    <s v="cognom"/>
    <s v="casa"/>
    <s v="a: casa+article+nom propi"/>
    <s v="f: llinatge"/>
  </r>
  <r>
    <n v="571"/>
    <x v="513"/>
    <x v="167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572"/>
    <x v="514"/>
    <x v="199"/>
    <s v="Sant Domènec"/>
    <s v="masculí"/>
    <s v="no"/>
    <s v="sí"/>
    <s v="sí"/>
    <s v="no"/>
    <s v="no"/>
    <n v="0.2"/>
    <s v="Minoritari"/>
    <s v="renom"/>
    <s v="comerç"/>
    <s v="a: casa+article+nom propi"/>
    <s v="m: origen"/>
  </r>
  <r>
    <n v="573"/>
    <x v="515"/>
    <x v="297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574"/>
    <x v="516"/>
    <x v="47"/>
    <s v="Sant Joan"/>
    <s v="masculí"/>
    <s v="no"/>
    <s v="sí"/>
    <s v="sí"/>
    <s v="no"/>
    <s v="no"/>
    <n v="0.2"/>
    <s v="Minoritari"/>
    <s v="renom"/>
    <s v="comerç"/>
    <s v="a: casa+article+nom propi"/>
    <s v="m: origen"/>
  </r>
  <r>
    <n v="575"/>
    <x v="517"/>
    <x v="29"/>
    <s v="Sant Domènec"/>
    <s v="masculí"/>
    <s v="no"/>
    <s v="sí"/>
    <s v="sí"/>
    <s v="no"/>
    <s v="sí"/>
    <n v="0.6"/>
    <s v="Ocasional"/>
    <s v="renom"/>
    <s v="comerç"/>
    <s v="a: casa+article+nom propi"/>
    <s v="m: origen"/>
  </r>
  <r>
    <n v="576"/>
    <x v="518"/>
    <x v="237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577"/>
    <x v="519"/>
    <x v="3"/>
    <s v="Santa Susanna"/>
    <s v="masculí"/>
    <s v="no"/>
    <s v="sí"/>
    <s v="sí"/>
    <s v="no"/>
    <s v="sí"/>
    <n v="0.6"/>
    <s v="Ocasional"/>
    <s v="cognom"/>
    <s v="comerç"/>
    <s v="a: casa+article+nom propi"/>
    <s v="f: llinatge"/>
  </r>
  <r>
    <n v="578"/>
    <x v="519"/>
    <x v="237"/>
    <s v="Sant Domènec"/>
    <s v="masculí"/>
    <s v="no"/>
    <s v="sí"/>
    <s v="sí"/>
    <s v="no"/>
    <s v="no"/>
    <n v="0.4"/>
    <s v="Ocasional"/>
    <s v="cognom"/>
    <s v="comerç"/>
    <s v="a: casa+article+nom propi"/>
    <s v="f: llinatge"/>
  </r>
  <r>
    <n v="579"/>
    <x v="520"/>
    <x v="97"/>
    <s v="Sant Salvador"/>
    <s v="masculí"/>
    <s v="sí"/>
    <s v="sí"/>
    <s v="sí"/>
    <s v="no"/>
    <s v="no"/>
    <n v="0.2"/>
    <s v="Minoritari"/>
    <s v="cognom"/>
    <s v="casa"/>
    <s v="a: casa+article+nom propi"/>
    <s v="f: llinatge"/>
  </r>
  <r>
    <n v="580"/>
    <x v="521"/>
    <x v="298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581"/>
    <x v="522"/>
    <x v="299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582"/>
    <x v="522"/>
    <x v="246"/>
    <s v="Sant Ignasi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583"/>
    <x v="523"/>
    <x v="300"/>
    <s v="Sant Joan"/>
    <s v="masculí"/>
    <s v="sí"/>
    <s v="sí"/>
    <s v="sí"/>
    <s v="sí"/>
    <s v="sí"/>
    <n v="0.8"/>
    <s v="Habitual"/>
    <s v="nom"/>
    <s v="propietari"/>
    <s v="a: casa+article+nom propi"/>
    <s v="a: prenom"/>
  </r>
  <r>
    <n v="584"/>
    <x v="524"/>
    <x v="147"/>
    <s v="Sant Cristòfol"/>
    <s v="masculí"/>
    <s v="sí"/>
    <s v="sí"/>
    <s v="sí"/>
    <s v="no"/>
    <s v="sí"/>
    <n v="0.6"/>
    <s v="Ocasional"/>
    <s v="cognom"/>
    <s v="casa"/>
    <s v="a: casa+article+nom propi"/>
    <s v="f: llinatge"/>
  </r>
  <r>
    <n v="585"/>
    <x v="525"/>
    <x v="88"/>
    <s v="Sant Miquel"/>
    <s v="masculí"/>
    <s v="sí"/>
    <s v="no"/>
    <s v="sí"/>
    <s v="no"/>
    <s v="no"/>
    <n v="0.2"/>
    <s v="Minoritari"/>
    <s v="ofici"/>
    <s v="comerç"/>
    <s v="f: casa+article+nom comú"/>
    <s v="j: ofici"/>
  </r>
  <r>
    <n v="586"/>
    <x v="526"/>
    <x v="301"/>
    <s v="Sant Roc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587"/>
    <x v="527"/>
    <x v="129"/>
    <s v="Sant Miquel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588"/>
    <x v="528"/>
    <x v="76"/>
    <s v="Sant Salvador"/>
    <s v="masculí"/>
    <s v="sí"/>
    <s v="sí"/>
    <s v="sí"/>
    <s v="no"/>
    <s v="sí"/>
    <n v="0.8"/>
    <s v="Habitual"/>
    <s v="cognom"/>
    <s v="família"/>
    <s v="a: casa+article+nom propi"/>
    <s v="f: llinatge"/>
  </r>
  <r>
    <n v="589"/>
    <x v="529"/>
    <x v="302"/>
    <s v="Santa Susanna"/>
    <s v="masculí"/>
    <s v="sí"/>
    <s v="sí"/>
    <s v="sí"/>
    <s v="no"/>
    <s v="no"/>
    <n v="0.4"/>
    <s v="Ocasional"/>
    <s v="ofici"/>
    <s v="comerç"/>
    <s v="f: casa+article+nom comú"/>
    <s v="j: ofici"/>
  </r>
  <r>
    <n v="590"/>
    <x v="530"/>
    <x v="139"/>
    <s v="Sant Joan"/>
    <s v="masculí"/>
    <s v="sí"/>
    <s v="sí"/>
    <s v="sí"/>
    <s v="sí"/>
    <s v="sí"/>
    <n v="0.6"/>
    <s v="Ocasional"/>
    <s v="ofici"/>
    <s v="casa"/>
    <s v="f: casa+article+nom comú"/>
    <s v="j: ofici"/>
  </r>
  <r>
    <n v="591"/>
    <x v="531"/>
    <x v="303"/>
    <s v="Sant Llorenç"/>
    <s v="masculí"/>
    <s v="sí"/>
    <s v="sí"/>
    <s v="sí"/>
    <s v="sí"/>
    <s v="no"/>
    <n v="0.4"/>
    <s v="Ocasional"/>
    <s v="cognom"/>
    <s v="casa"/>
    <s v="g: casa+article+nom comú+nom propi"/>
    <s v="g: llinatge+ofici"/>
  </r>
  <r>
    <n v="592"/>
    <x v="532"/>
    <x v="304"/>
    <s v="Sant Serapi"/>
    <s v="masculí"/>
    <s v="sí"/>
    <s v="sí"/>
    <s v="sí"/>
    <s v="sí"/>
    <s v="sí"/>
    <n v="1"/>
    <s v="Habitual"/>
    <s v="ofici"/>
    <s v="casa"/>
    <s v="f: casa+article+nom comú"/>
    <s v="j: ofici"/>
  </r>
  <r>
    <n v="593"/>
    <x v="533"/>
    <x v="174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594"/>
    <x v="534"/>
    <x v="197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595"/>
    <x v="534"/>
    <x v="305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596"/>
    <x v="534"/>
    <x v="306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97"/>
    <x v="535"/>
    <x v="95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598"/>
    <x v="536"/>
    <x v="307"/>
    <s v="Sant Llorenç"/>
    <s v="masculí"/>
    <s v="sí"/>
    <s v="sí"/>
    <s v="no"/>
    <s v="sí"/>
    <s v="no"/>
    <n v="0.4"/>
    <s v="Ocasional"/>
    <s v="renom"/>
    <s v="casa"/>
    <s v="a: casa+article+nom propi"/>
    <s v="m: origen"/>
  </r>
  <r>
    <n v="599"/>
    <x v="537"/>
    <x v="120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600"/>
    <x v="538"/>
    <x v="9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601"/>
    <x v="538"/>
    <x v="46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602"/>
    <x v="539"/>
    <x v="302"/>
    <s v="Santa Susanna"/>
    <s v="masculí"/>
    <s v="sí"/>
    <s v="sí"/>
    <s v="sí"/>
    <s v="no"/>
    <s v="no"/>
    <n v="0.4"/>
    <s v="Ocasional"/>
    <s v="cognom"/>
    <s v="casa"/>
    <s v="b: casa+article+nom propi+nom propi"/>
    <s v="f: llinatge"/>
  </r>
  <r>
    <n v="603"/>
    <x v="540"/>
    <x v="308"/>
    <s v="Santa Anna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604"/>
    <x v="541"/>
    <x v="256"/>
    <s v="Sant Serapi"/>
    <s v="masculí"/>
    <s v="no"/>
    <s v="sí"/>
    <s v="sí"/>
    <s v="no"/>
    <s v="sí"/>
    <n v="0.6"/>
    <s v="Ocasional"/>
    <s v="cognom"/>
    <s v="comerç"/>
    <s v="a: casa+article+nom propi"/>
    <s v="f: llinatge"/>
  </r>
  <r>
    <n v="605"/>
    <x v="542"/>
    <x v="104"/>
    <s v="Sant Serapi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606"/>
    <x v="543"/>
    <x v="104"/>
    <s v="Sant Serapi"/>
    <s v="masculí"/>
    <s v="no"/>
    <s v="sí"/>
    <s v="sí"/>
    <s v="no"/>
    <s v="no"/>
    <n v="0.2"/>
    <s v="Minoritari"/>
    <s v="cognom"/>
    <s v="comerç"/>
    <s v="b: casa+article+nom propi+nom propi"/>
    <s v="b: prenom+llinatge"/>
  </r>
  <r>
    <n v="607"/>
    <x v="544"/>
    <x v="309"/>
    <s v="Sant Pau"/>
    <s v="masculí"/>
    <s v="sí"/>
    <s v="sí"/>
    <s v="sí"/>
    <s v="sí"/>
    <s v="sí"/>
    <n v="0.6"/>
    <s v="Ocasional"/>
    <s v="renom"/>
    <s v="família"/>
    <s v="f: casa+article+nom comú"/>
    <s v="o: malnom"/>
  </r>
  <r>
    <n v="608"/>
    <x v="545"/>
    <x v="310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609"/>
    <x v="545"/>
    <x v="302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610"/>
    <x v="546"/>
    <x v="232"/>
    <s v="Sant Serapi"/>
    <s v="masculí"/>
    <s v="sí"/>
    <s v="sí"/>
    <s v="sí"/>
    <s v="no"/>
    <s v="sí"/>
    <n v="1"/>
    <s v="Habitual"/>
    <s v="cognom"/>
    <s v="casa"/>
    <s v="a: casa+article+nom propi"/>
    <s v="f: llinatge"/>
  </r>
  <r>
    <n v="611"/>
    <x v="547"/>
    <x v="51"/>
    <s v="Sant Serapi"/>
    <s v="masculí"/>
    <s v="no"/>
    <s v="no"/>
    <s v="sí"/>
    <s v="no"/>
    <s v="sí"/>
    <n v="0.6"/>
    <s v="Ocasional"/>
    <s v="ofici"/>
    <s v="comerç"/>
    <s v="g: casa+article+nom comú+nom propi"/>
    <s v="g: llinatge+ofici"/>
  </r>
  <r>
    <n v="612"/>
    <x v="548"/>
    <x v="260"/>
    <s v="Sant Ignasi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613"/>
    <x v="549"/>
    <x v="311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614"/>
    <x v="550"/>
    <x v="312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615"/>
    <x v="551"/>
    <x v="313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616"/>
    <x v="552"/>
    <x v="314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617"/>
    <x v="553"/>
    <x v="190"/>
    <s v="Sant Serapi"/>
    <s v="masculí"/>
    <s v="no"/>
    <s v="sí"/>
    <s v="sí"/>
    <s v="no"/>
    <s v="sí"/>
    <n v="1"/>
    <s v="Habitual"/>
    <s v="renom"/>
    <s v="comerç"/>
    <s v="a: casa+article+nom propi"/>
    <s v="m: origen"/>
  </r>
  <r>
    <n v="618"/>
    <x v="554"/>
    <x v="255"/>
    <s v="Sant Serapi"/>
    <s v="masculí"/>
    <s v="no"/>
    <s v="sí"/>
    <s v="sí"/>
    <s v="no"/>
    <s v="no"/>
    <n v="0.4"/>
    <s v="Ocasional"/>
    <s v="renom"/>
    <s v="comerç"/>
    <s v="a: casa+article+nom propi"/>
    <s v="m: origen"/>
  </r>
  <r>
    <n v="619"/>
    <x v="555"/>
    <x v="199"/>
    <s v="Sant Domènec"/>
    <s v="masculí"/>
    <s v="no"/>
    <s v="sí"/>
    <s v="sí"/>
    <s v="no"/>
    <s v="no"/>
    <n v="0.2"/>
    <s v="Minoritari"/>
    <s v="marca"/>
    <s v="comerç"/>
    <s v="a: casa+article+nom propi"/>
    <s v="m: origen"/>
  </r>
  <r>
    <n v="620"/>
    <x v="555"/>
    <x v="273"/>
    <s v="Sant Miquel"/>
    <s v="masculí"/>
    <s v="no"/>
    <s v="sí"/>
    <s v="sí"/>
    <s v="no"/>
    <s v="sí"/>
    <n v="1"/>
    <s v="Habitual"/>
    <s v="marca"/>
    <s v="comerç"/>
    <s v="a: casa+article+nom propi"/>
    <s v="m: origen"/>
  </r>
  <r>
    <n v="621"/>
    <x v="556"/>
    <x v="302"/>
    <s v="Santa Susanna"/>
    <s v="masculí"/>
    <s v="sí"/>
    <s v="sí"/>
    <s v="sí"/>
    <s v="sí"/>
    <s v="sí"/>
    <n v="0.6"/>
    <s v="Ocasional"/>
    <s v="renom"/>
    <s v="casa"/>
    <s v="a: casa+article+nom propi"/>
    <s v="m: origen"/>
  </r>
  <r>
    <n v="622"/>
    <x v="557"/>
    <x v="199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623"/>
    <x v="558"/>
    <x v="66"/>
    <s v="Sant Miquel"/>
    <s v="masculí"/>
    <s v="no"/>
    <s v="sí"/>
    <s v="sí"/>
    <s v="no"/>
    <s v="sí"/>
    <n v="0.6"/>
    <s v="Ocasional"/>
    <s v="origen"/>
    <s v="comerç"/>
    <s v="a: casa+article+nom propi"/>
    <s v="m: origen"/>
  </r>
  <r>
    <n v="624"/>
    <x v="559"/>
    <x v="53"/>
    <s v="Sant Serapi"/>
    <s v="masculí"/>
    <s v="sí"/>
    <s v="sí"/>
    <s v="sí"/>
    <s v="sí"/>
    <s v="sí"/>
    <n v="0.8"/>
    <s v="Habitual"/>
    <s v="cognom"/>
    <s v="casa"/>
    <s v="e: casa+article+nom propi+sintagma nominal"/>
    <s v="h: llinatge+origen"/>
  </r>
  <r>
    <n v="625"/>
    <x v="560"/>
    <x v="315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626"/>
    <x v="561"/>
    <x v="149"/>
    <s v="Sant Miquel"/>
    <s v="masculí"/>
    <s v="sí"/>
    <s v="sí"/>
    <s v="sí"/>
    <s v="no"/>
    <s v="sí"/>
    <n v="0.8"/>
    <s v="Habitual"/>
    <s v="cognom"/>
    <s v="propietari"/>
    <s v="a: casa+article+nom propi"/>
    <s v="f: llinatge"/>
  </r>
  <r>
    <n v="627"/>
    <x v="562"/>
    <x v="250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628"/>
    <x v="563"/>
    <x v="316"/>
    <s v="Sant Salvador"/>
    <s v="masculí"/>
    <s v="sí"/>
    <s v="sí"/>
    <s v="sí"/>
    <s v="sí"/>
    <s v="sí"/>
    <n v="0.6"/>
    <s v="Ocasional"/>
    <s v="ofici"/>
    <s v="casa"/>
    <s v="i: casa+article+nom comú+sintagma nominal"/>
    <s v="k: ofici+origen"/>
  </r>
  <r>
    <n v="629"/>
    <x v="564"/>
    <x v="185"/>
    <s v="Sant Roc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630"/>
    <x v="565"/>
    <x v="317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631"/>
    <x v="566"/>
    <x v="316"/>
    <s v="Sant Salvador"/>
    <s v="masculí"/>
    <s v="sí"/>
    <s v="sí"/>
    <s v="sí"/>
    <s v="no"/>
    <s v="no"/>
    <n v="0.4"/>
    <s v="Ocasional"/>
    <s v="ofici"/>
    <s v="comerç"/>
    <s v="g: casa+article+nom comú+nom propi"/>
    <s v="g: llinatge+ofici"/>
  </r>
  <r>
    <n v="632"/>
    <x v="567"/>
    <x v="318"/>
    <s v="Sant Miquel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633"/>
    <x v="568"/>
    <x v="319"/>
    <s v="Sant Cristòfol"/>
    <s v="masculí"/>
    <s v="sí"/>
    <s v="sí"/>
    <s v="sí"/>
    <s v="sí"/>
    <s v="sí"/>
    <n v="1"/>
    <s v="Habitual"/>
    <s v="marca"/>
    <s v="comerç"/>
    <s v="f: casa+article+nom comú"/>
    <s v="q: nom comercial"/>
  </r>
  <r>
    <n v="634"/>
    <x v="569"/>
    <x v="320"/>
    <s v="Sant Joan"/>
    <s v="masculí"/>
    <s v="sí"/>
    <s v="sí"/>
    <s v="sí"/>
    <s v="sí"/>
    <s v="sí"/>
    <n v="1"/>
    <s v="Habitual"/>
    <s v="origen"/>
    <s v="casa"/>
    <s v="a: casa+article+nom propi"/>
    <s v="f: llinatge"/>
  </r>
  <r>
    <n v="635"/>
    <x v="570"/>
    <x v="123"/>
    <s v="Sant Miquel"/>
    <s v="masculí"/>
    <s v="sí"/>
    <s v="sí"/>
    <s v="sí"/>
    <s v="no"/>
    <s v="no"/>
    <n v="0.4"/>
    <s v="Ocasional"/>
    <s v="ofici"/>
    <s v="família"/>
    <s v="f: casa+article+nom comú"/>
    <s v="j: ofici"/>
  </r>
  <r>
    <n v="636"/>
    <x v="571"/>
    <x v="106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637"/>
    <x v="572"/>
    <x v="321"/>
    <s v="Santa Susanna"/>
    <s v="masculí"/>
    <s v="sí"/>
    <s v="sí"/>
    <s v="sí"/>
    <s v="sí"/>
    <s v="sí"/>
    <n v="0.8"/>
    <s v="Habitual"/>
    <s v="cognom"/>
    <s v="casa"/>
    <s v="g: casa+article+nom comú+nom propi"/>
    <s v="f: llinatge"/>
  </r>
  <r>
    <n v="638"/>
    <x v="573"/>
    <x v="12"/>
    <s v="Sant Domènec"/>
    <s v="masculí"/>
    <s v="sí"/>
    <s v="sí"/>
    <s v="sí"/>
    <s v="no"/>
    <s v="sí"/>
    <n v="0.8"/>
    <s v="Habitual"/>
    <s v="cognom"/>
    <s v="família"/>
    <s v="g: casa+article+nom comú+nom propi"/>
    <s v="f: llinatge"/>
  </r>
  <r>
    <n v="639"/>
    <x v="573"/>
    <x v="322"/>
    <s v="Santa Anna"/>
    <s v="masculí"/>
    <s v="sí"/>
    <s v="sí"/>
    <s v="sí"/>
    <s v="sí"/>
    <s v="sí"/>
    <n v="0.6"/>
    <s v="Ocasional"/>
    <s v="cognom"/>
    <s v="propietari"/>
    <s v="g: casa+article+nom comú+nom propi"/>
    <s v="f: llinatge"/>
  </r>
  <r>
    <n v="640"/>
    <x v="574"/>
    <x v="251"/>
    <s v="Sant Llorenç"/>
    <s v="masculí"/>
    <s v="sí"/>
    <s v="sí"/>
    <s v="sí"/>
    <s v="sí"/>
    <s v="no"/>
    <n v="0.4"/>
    <s v="Ocasional"/>
    <s v="cognom"/>
    <s v="casa"/>
    <s v="a: casa+article+nom propi"/>
    <s v="f: llinatge"/>
  </r>
  <r>
    <n v="641"/>
    <x v="575"/>
    <x v="189"/>
    <s v="Santa Anna"/>
    <s v="masculí"/>
    <s v="sí"/>
    <s v="sí"/>
    <s v="sí"/>
    <s v="no"/>
    <s v="no"/>
    <n v="0.4"/>
    <s v="Ocasional"/>
    <s v="ofici"/>
    <s v="casa"/>
    <s v="c: casa+article+nom propi+nom comú"/>
    <s v="g: llinatge+ofici"/>
  </r>
  <r>
    <n v="642"/>
    <x v="576"/>
    <x v="114"/>
    <s v="Sant Miquel"/>
    <s v="masculí"/>
    <s v="sí"/>
    <s v="sí"/>
    <s v="sí"/>
    <s v="no"/>
    <s v="sí"/>
    <n v="0.8"/>
    <s v="Habitual"/>
    <s v="cognom"/>
    <s v="casa"/>
    <s v="g: casa+article+nom comú+nom propi"/>
    <s v="f: llinatge"/>
  </r>
  <r>
    <n v="643"/>
    <x v="577"/>
    <x v="255"/>
    <s v="Sant Serapi"/>
    <s v="masculí"/>
    <s v="sí"/>
    <s v="sí"/>
    <s v="sí"/>
    <s v="sí"/>
    <s v="no"/>
    <n v="0.4"/>
    <s v="Ocasional"/>
    <s v="renom"/>
    <s v="casa"/>
    <s v="f: casa+article+nom comú"/>
    <s v="o: malnom"/>
  </r>
  <r>
    <n v="644"/>
    <x v="578"/>
    <x v="291"/>
    <s v="Sant Roc"/>
    <s v="masculí"/>
    <s v="sí"/>
    <s v="sí"/>
    <s v="sí"/>
    <s v="sí"/>
    <s v="sí"/>
    <n v="0.6"/>
    <s v="Ocasional"/>
    <s v="renom"/>
    <s v="comerç"/>
    <s v="a: casa+article+nom propi"/>
    <s v="m: origen"/>
  </r>
  <r>
    <n v="645"/>
    <x v="579"/>
    <x v="242"/>
    <s v="Santa Susanna"/>
    <s v="masculí"/>
    <s v="no"/>
    <s v="sí"/>
    <s v="sí"/>
    <s v="no"/>
    <s v="sí"/>
    <n v="1"/>
    <s v="Habitual"/>
    <s v="marca"/>
    <s v="comerç"/>
    <s v="a: casa+article+nom propi"/>
    <s v="q: nom comercial"/>
  </r>
  <r>
    <n v="646"/>
    <x v="580"/>
    <x v="242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647"/>
    <x v="581"/>
    <x v="323"/>
    <s v="Sant Ignasi"/>
    <s v="masculí"/>
    <s v="sí"/>
    <s v="sí"/>
    <s v="sí"/>
    <s v="sí"/>
    <s v="sí"/>
    <n v="0.8"/>
    <s v="Habitual"/>
    <s v="renom"/>
    <s v="casa"/>
    <s v="a: casa+article+nom propi"/>
    <s v="x: opac"/>
  </r>
  <r>
    <n v="648"/>
    <x v="581"/>
    <x v="324"/>
    <s v="Sant Llorenç"/>
    <s v="masculí"/>
    <s v="sí"/>
    <s v="sí"/>
    <s v="sí"/>
    <s v="sí"/>
    <s v="sí"/>
    <n v="0.6"/>
    <s v="Ocasional"/>
    <s v="renom"/>
    <s v="família"/>
    <s v="a: casa+article+nom propi"/>
    <s v="x: opac"/>
  </r>
  <r>
    <n v="649"/>
    <x v="582"/>
    <x v="48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650"/>
    <x v="583"/>
    <x v="146"/>
    <s v="Sant Joan"/>
    <s v="masculí"/>
    <s v="sí"/>
    <s v="sí"/>
    <s v="sí"/>
    <s v="no"/>
    <s v="no"/>
    <n v="0.4"/>
    <s v="Ocasional"/>
    <s v="cognom"/>
    <s v="família"/>
    <s v="c: casa+article+nom propi+nom comú"/>
    <s v="g: llinatge+ofici"/>
  </r>
  <r>
    <n v="651"/>
    <x v="583"/>
    <x v="33"/>
    <s v="Sant Roc"/>
    <s v="masculí"/>
    <s v="sí"/>
    <s v="sí"/>
    <s v="sí"/>
    <s v="no"/>
    <s v="no"/>
    <n v="0.2"/>
    <s v="Minoritari"/>
    <s v="cognom"/>
    <s v="propietari"/>
    <s v="c: casa+article+nom propi+nom comú"/>
    <s v="g: llinatge+ofici"/>
  </r>
  <r>
    <n v="652"/>
    <x v="584"/>
    <x v="258"/>
    <s v="Sant Miquel"/>
    <s v="masculí"/>
    <s v="no"/>
    <s v="sí"/>
    <s v="sí"/>
    <s v="no"/>
    <s v="sí"/>
    <n v="0.6"/>
    <s v="Ocasional"/>
    <s v="cognom"/>
    <s v="comerç"/>
    <s v="a: casa+article+nom propi"/>
    <s v="f: llinatge"/>
  </r>
  <r>
    <n v="653"/>
    <x v="585"/>
    <x v="325"/>
    <s v="Sant Domènec"/>
    <s v="masculí"/>
    <s v="sí"/>
    <s v="no"/>
    <s v="sí"/>
    <s v="no"/>
    <s v="no"/>
    <n v="0.2"/>
    <s v="Minoritari"/>
    <s v="renom"/>
    <s v="casa"/>
    <s v="f: casa+article+nom comú"/>
    <s v="x: opac"/>
  </r>
  <r>
    <n v="654"/>
    <x v="586"/>
    <x v="325"/>
    <s v="Sant Domènec"/>
    <s v="masculí"/>
    <s v="no"/>
    <s v="no"/>
    <s v="sí"/>
    <s v="no"/>
    <s v="no"/>
    <n v="0.2"/>
    <s v="Minoritari"/>
    <s v="renom"/>
    <s v="comerç"/>
    <s v="f: casa+article+nom comú"/>
    <s v="x: opac"/>
  </r>
  <r>
    <n v="655"/>
    <x v="587"/>
    <x v="326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656"/>
    <x v="587"/>
    <x v="287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657"/>
    <x v="588"/>
    <x v="98"/>
    <s v="Sant Serapi"/>
    <s v="masculí"/>
    <s v="sí"/>
    <s v="sí"/>
    <s v="sí"/>
    <s v="no"/>
    <s v="sí"/>
    <n v="0.6"/>
    <s v="Ocasional"/>
    <s v="renom"/>
    <s v="casa"/>
    <s v="f: casa+article+nom comú"/>
    <s v="j: ofici"/>
  </r>
  <r>
    <n v="658"/>
    <x v="589"/>
    <x v="267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659"/>
    <x v="590"/>
    <x v="318"/>
    <s v="Sant Miquel"/>
    <s v="masculí"/>
    <s v="sí"/>
    <s v="sí"/>
    <s v="sí"/>
    <s v="no"/>
    <s v="sí"/>
    <n v="0.6"/>
    <s v="Ocasional"/>
    <s v="renom"/>
    <s v="casa"/>
    <s v="f: casa+article+nom comú"/>
    <s v="o: malnom"/>
  </r>
  <r>
    <n v="660"/>
    <x v="591"/>
    <x v="327"/>
    <s v="Sant Llorenç"/>
    <s v="masculí"/>
    <s v="sí"/>
    <s v="sí"/>
    <s v="no"/>
    <s v="sí"/>
    <s v="no"/>
    <n v="0.2"/>
    <s v="Minoritari"/>
    <s v="renom"/>
    <s v="casa"/>
    <s v="a: casa+article+nom propi"/>
    <s v="m: origen"/>
  </r>
  <r>
    <n v="661"/>
    <x v="592"/>
    <x v="50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662"/>
    <x v="593"/>
    <x v="256"/>
    <s v="Sant Serapi"/>
    <s v="masculí"/>
    <s v="sí"/>
    <s v="no"/>
    <s v="sí"/>
    <s v="no"/>
    <s v="sí"/>
    <n v="0.6"/>
    <s v="Ocasional"/>
    <s v="nom"/>
    <s v="casa"/>
    <s v="b: casa+article+nom propi+nom propi"/>
    <s v="d: prenom+origen"/>
  </r>
  <r>
    <n v="663"/>
    <x v="594"/>
    <x v="221"/>
    <s v="Sant Llorenç"/>
    <s v="masculí"/>
    <s v="sí"/>
    <s v="sí"/>
    <s v="sí"/>
    <s v="sí"/>
    <s v="sí"/>
    <n v="0.8"/>
    <s v="Habitual"/>
    <s v="nom"/>
    <s v="casa"/>
    <s v="b: casa+article+nom propi+nom propi"/>
    <s v="d: prenom+origen"/>
  </r>
  <r>
    <n v="664"/>
    <x v="595"/>
    <x v="328"/>
    <s v="Sant Pau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665"/>
    <x v="596"/>
    <x v="221"/>
    <s v="Sant Llorenç"/>
    <s v="masculí"/>
    <s v="sí"/>
    <s v="sí"/>
    <s v="sí"/>
    <s v="no"/>
    <s v="sí"/>
    <n v="0.6"/>
    <s v="Ocasional"/>
    <s v="renom"/>
    <s v="família"/>
    <s v="c: casa+article+nom propi+nom comú"/>
    <s v="e: prenom+malnom"/>
  </r>
  <r>
    <n v="666"/>
    <x v="597"/>
    <x v="47"/>
    <s v="Sant Joan"/>
    <s v="masculí"/>
    <s v="no"/>
    <s v="sí"/>
    <s v="sí"/>
    <s v="no"/>
    <s v="no"/>
    <n v="0.2"/>
    <s v="Minoritari"/>
    <s v="renom"/>
    <s v="comerç"/>
    <s v="a: casa+article+nom propi"/>
    <s v="a: prenom"/>
  </r>
  <r>
    <n v="667"/>
    <x v="598"/>
    <x v="329"/>
    <s v="Sant Miquel"/>
    <s v="masculí"/>
    <s v="sí"/>
    <s v="sí"/>
    <s v="sí"/>
    <s v="sí"/>
    <s v="sí"/>
    <n v="0.6"/>
    <s v="Ocasional"/>
    <s v="renom"/>
    <s v="casa"/>
    <s v="e: casa+article+nom propi+sintagma nominal"/>
    <s v="m: origen"/>
  </r>
  <r>
    <n v="668"/>
    <x v="599"/>
    <x v="330"/>
    <s v="Sant Miquel"/>
    <s v="masculí"/>
    <s v="sí"/>
    <s v="sí"/>
    <s v="sí"/>
    <s v="sí"/>
    <s v="sí"/>
    <n v="0.6"/>
    <s v="Ocasional"/>
    <s v="renom"/>
    <s v="casa"/>
    <s v="a: casa+article+nom propi"/>
    <s v="m: origen"/>
  </r>
  <r>
    <n v="669"/>
    <x v="600"/>
    <x v="331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670"/>
    <x v="601"/>
    <x v="121"/>
    <s v="Sant Serapi"/>
    <s v="masculí"/>
    <s v="sí"/>
    <s v="sí"/>
    <s v="sí"/>
    <s v="sí"/>
    <s v="sí"/>
    <n v="0.8"/>
    <s v="Habitual"/>
    <s v="renom"/>
    <s v="casa"/>
    <s v="a: casa+article+nom propi"/>
    <s v="m: origen"/>
  </r>
  <r>
    <n v="671"/>
    <x v="602"/>
    <x v="121"/>
    <s v="Sant Serapi"/>
    <s v="masculí"/>
    <s v="no"/>
    <s v="sí"/>
    <s v="sí"/>
    <s v="no"/>
    <s v="no"/>
    <n v="0.2"/>
    <s v="Minoritari"/>
    <s v="renom"/>
    <s v="comerç"/>
    <s v="a: casa+article+nom propi"/>
    <s v="m: origen"/>
  </r>
  <r>
    <n v="672"/>
    <x v="603"/>
    <x v="10"/>
    <s v="Santa Anna"/>
    <s v="masculí"/>
    <s v="sí"/>
    <s v="sí"/>
    <s v="sí"/>
    <s v="no"/>
    <s v="no"/>
    <n v="0.4"/>
    <s v="Ocasional"/>
    <s v="nom"/>
    <s v="casa"/>
    <s v="a: casa+article+nom propi"/>
    <s v="a: prenom"/>
  </r>
  <r>
    <n v="673"/>
    <x v="604"/>
    <x v="332"/>
    <s v="Sant Salvador"/>
    <s v="masculí"/>
    <s v="sí"/>
    <s v="sí"/>
    <s v="no"/>
    <s v="no"/>
    <s v="no"/>
    <n v="0.2"/>
    <s v="Minoritari"/>
    <s v="cognom"/>
    <s v="família"/>
    <s v="a: casa+article+nom propi"/>
    <s v="f: llinatge"/>
  </r>
  <r>
    <n v="674"/>
    <x v="605"/>
    <x v="129"/>
    <s v="Sant Miquel"/>
    <s v="masculí"/>
    <s v="sí"/>
    <s v="sí"/>
    <s v="sí"/>
    <s v="no"/>
    <s v="no"/>
    <n v="0.4"/>
    <s v="Ocasional"/>
    <s v="renom"/>
    <s v="propietari"/>
    <s v="a: casa+article+nom propi"/>
    <s v="m: origen"/>
  </r>
  <r>
    <n v="675"/>
    <x v="606"/>
    <x v="333"/>
    <s v="Sant Llorenç"/>
    <s v="masculí"/>
    <s v="sí"/>
    <s v="sí"/>
    <s v="sí"/>
    <s v="sí"/>
    <s v="no"/>
    <n v="0.4"/>
    <s v="Ocasional"/>
    <s v="cognom"/>
    <s v="família"/>
    <s v="a: casa+article+nom propi"/>
    <s v="f: llinatge"/>
  </r>
  <r>
    <n v="676"/>
    <x v="607"/>
    <x v="239"/>
    <s v="Santa Susanna"/>
    <s v="masculí"/>
    <s v="no"/>
    <s v="sí"/>
    <s v="sí"/>
    <s v="no"/>
    <s v="sí"/>
    <n v="1"/>
    <s v="Habitual"/>
    <s v="cognom"/>
    <s v="comerç"/>
    <s v="a: casa+article+nom propi"/>
    <s v="f: llinatge"/>
  </r>
  <r>
    <n v="677"/>
    <x v="608"/>
    <x v="334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678"/>
    <x v="609"/>
    <x v="199"/>
    <s v="Sant Domènec"/>
    <s v="masculí"/>
    <s v="sí"/>
    <s v="sí"/>
    <s v="sí"/>
    <s v="no"/>
    <s v="no"/>
    <n v="0.4"/>
    <s v="Ocasional"/>
    <s v="cognom"/>
    <s v="propietari"/>
    <s v="a: casa+article+nom propi"/>
    <s v="f: llinatge"/>
  </r>
  <r>
    <n v="679"/>
    <x v="610"/>
    <x v="227"/>
    <s v="Sant Llorenç"/>
    <s v="masculí"/>
    <s v="sí"/>
    <s v="sí"/>
    <s v="sí"/>
    <s v="sí"/>
    <s v="sí"/>
    <n v="0.8"/>
    <s v="Habitual"/>
    <s v="renom"/>
    <s v="família"/>
    <s v="a: casa+article+nom propi"/>
    <s v="m: origen"/>
  </r>
  <r>
    <n v="680"/>
    <x v="611"/>
    <x v="335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681"/>
    <x v="612"/>
    <x v="335"/>
    <s v="Sant Miquel"/>
    <s v="masculí"/>
    <s v="sí"/>
    <s v="sí"/>
    <s v="sí"/>
    <s v="no"/>
    <s v="no"/>
    <n v="0.4"/>
    <s v="Ocasional"/>
    <s v="origen"/>
    <s v="casa"/>
    <s v="e: casa+article+nom propi+sintagma nominal"/>
    <s v="m: origen"/>
  </r>
  <r>
    <n v="682"/>
    <x v="613"/>
    <x v="336"/>
    <s v="Sant Ignasi"/>
    <s v="masculí"/>
    <s v="sí"/>
    <s v="sí"/>
    <s v="sí"/>
    <s v="sí"/>
    <s v="no"/>
    <n v="0.4"/>
    <s v="Ocasional"/>
    <s v="origen"/>
    <s v="casa"/>
    <s v="a: casa+article+nom propi"/>
    <s v="m: origen"/>
  </r>
  <r>
    <n v="683"/>
    <x v="614"/>
    <x v="336"/>
    <s v="Sant Ignasi"/>
    <s v="masculí"/>
    <s v="sí"/>
    <s v="sí"/>
    <s v="sí"/>
    <s v="no"/>
    <s v="no"/>
    <n v="0.4"/>
    <s v="Ocasional"/>
    <s v="renom"/>
    <s v="família"/>
    <s v="f: casa+article+nom comú"/>
    <s v="x: opac"/>
  </r>
  <r>
    <n v="684"/>
    <x v="615"/>
    <x v="261"/>
    <s v="Sant Miquel"/>
    <s v="masculí"/>
    <s v="no"/>
    <s v="sí"/>
    <s v="sí"/>
    <s v="no"/>
    <s v="sí"/>
    <n v="0.6"/>
    <s v="Ocasional"/>
    <s v="renom"/>
    <s v="comerç"/>
    <s v="f: casa+article+nom comú"/>
    <s v="x: opac"/>
  </r>
  <r>
    <n v="685"/>
    <x v="616"/>
    <x v="28"/>
    <s v="Santa Susanna"/>
    <s v="masculí"/>
    <s v="no"/>
    <s v="sí"/>
    <s v="sí"/>
    <s v="no"/>
    <s v="sí"/>
    <n v="1"/>
    <s v="Habitual"/>
    <s v="marca"/>
    <s v="comerç"/>
    <s v="a: casa+article+nom propi"/>
    <s v="a: prenom"/>
  </r>
  <r>
    <n v="686"/>
    <x v="617"/>
    <x v="204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687"/>
    <x v="618"/>
    <x v="332"/>
    <s v="Sant Salvador"/>
    <s v="masculí"/>
    <s v="sí"/>
    <s v="sí"/>
    <s v="no"/>
    <s v="sí"/>
    <s v="no"/>
    <n v="0.4"/>
    <s v="Ocasional"/>
    <s v="cognom"/>
    <s v="comerç"/>
    <s v="a: casa+article+nom propi"/>
    <s v="f: llinatge"/>
  </r>
  <r>
    <n v="688"/>
    <x v="619"/>
    <x v="117"/>
    <s v="Sant Llorenç"/>
    <s v="masculí"/>
    <s v="sí"/>
    <s v="sí"/>
    <s v="sí"/>
    <s v="no"/>
    <s v="no"/>
    <n v="0.2"/>
    <s v="Minoritari"/>
    <s v="origen"/>
    <s v="casa"/>
    <s v="a: casa+article+nom propi"/>
    <s v="m: origen"/>
  </r>
  <r>
    <n v="689"/>
    <x v="620"/>
    <x v="185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690"/>
    <x v="621"/>
    <x v="59"/>
    <s v="Sant Roc"/>
    <s v="masculí"/>
    <s v="sí"/>
    <s v="sí"/>
    <s v="sí"/>
    <s v="sí"/>
    <s v="no"/>
    <n v="0.4"/>
    <s v="Ocasional"/>
    <s v="renom"/>
    <s v="casa"/>
    <s v="d: casa+article+nom propi+adjectiu"/>
    <s v="e: prenom+malnom"/>
  </r>
  <r>
    <n v="691"/>
    <x v="622"/>
    <x v="80"/>
    <s v="Sant Serapi"/>
    <s v="masculí"/>
    <s v="no"/>
    <s v="sí"/>
    <s v="sí"/>
    <s v="no"/>
    <s v="sí"/>
    <n v="1"/>
    <s v="Habitual"/>
    <s v="marca"/>
    <s v="comerç"/>
    <s v="a: casa+article+nom propi"/>
    <s v="q: nom comercial"/>
  </r>
  <r>
    <n v="692"/>
    <x v="623"/>
    <x v="337"/>
    <s v="Sant Pau"/>
    <s v="masculí"/>
    <s v="sí"/>
    <s v="sí"/>
    <s v="sí"/>
    <s v="sí"/>
    <s v="sí"/>
    <n v="0.6"/>
    <s v="Ocasional"/>
    <s v="ofici"/>
    <s v="casa"/>
    <s v="f: casa+article+nom comú"/>
    <s v="j: ofici"/>
  </r>
  <r>
    <n v="693"/>
    <x v="624"/>
    <x v="338"/>
    <s v="Sant Miquel"/>
    <s v="masculí"/>
    <s v="sí"/>
    <s v="no"/>
    <s v="sí"/>
    <s v="no"/>
    <s v="no"/>
    <n v="0.4"/>
    <s v="Ocasional"/>
    <s v="nom"/>
    <s v="casa"/>
    <s v="a: casa+article+nom propi"/>
    <s v="a: prenom"/>
  </r>
  <r>
    <n v="694"/>
    <x v="625"/>
    <x v="256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695"/>
    <x v="626"/>
    <x v="261"/>
    <s v="Sant Miquel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696"/>
    <x v="627"/>
    <x v="321"/>
    <s v="Santa Susanna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697"/>
    <x v="628"/>
    <x v="26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698"/>
    <x v="629"/>
    <x v="105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699"/>
    <x v="630"/>
    <x v="213"/>
    <s v="Sant Serapi"/>
    <s v="masculí"/>
    <s v="sí"/>
    <s v="no"/>
    <s v="sí"/>
    <s v="no"/>
    <s v="no"/>
    <n v="0.2"/>
    <s v="Minoritari"/>
    <s v="cognom"/>
    <s v="casa"/>
    <s v="a: casa+article+nom propi"/>
    <s v="f: llinatge"/>
  </r>
  <r>
    <n v="700"/>
    <x v="631"/>
    <x v="213"/>
    <s v="Sant Serapi"/>
    <s v="masculí"/>
    <s v="no"/>
    <s v="no"/>
    <s v="sí"/>
    <s v="no"/>
    <s v="no"/>
    <n v="0.2"/>
    <s v="Minoritari"/>
    <s v="cognom"/>
    <s v="comerç"/>
    <s v="a: casa+article+nom propi"/>
    <s v="f: llinatge"/>
  </r>
  <r>
    <n v="701"/>
    <x v="632"/>
    <x v="339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702"/>
    <x v="633"/>
    <x v="60"/>
    <s v="Santa Susanna"/>
    <s v="masculí"/>
    <s v="sí"/>
    <s v="sí"/>
    <s v="sí"/>
    <s v="no"/>
    <s v="no"/>
    <n v="0.4"/>
    <s v="Ocasional"/>
    <s v="cognom"/>
    <s v="família"/>
    <s v="a: casa+article+nom propi"/>
    <s v="f: llinatge"/>
  </r>
  <r>
    <n v="703"/>
    <x v="634"/>
    <x v="4"/>
    <s v="Sant Domènec"/>
    <s v="masculí"/>
    <s v="no"/>
    <s v="sí"/>
    <s v="sí"/>
    <s v="no"/>
    <s v="no"/>
    <n v="0.4"/>
    <s v="Ocasional"/>
    <s v="cognom"/>
    <s v="comerç"/>
    <s v="a: casa+article+nom propi"/>
    <s v="f: llinatge"/>
  </r>
  <r>
    <n v="704"/>
    <x v="635"/>
    <x v="252"/>
    <s v="Sant Llorenç"/>
    <s v="masculí"/>
    <s v="sí"/>
    <s v="sí"/>
    <s v="sí"/>
    <s v="sí"/>
    <s v="no"/>
    <n v="0.2"/>
    <s v="Minoritari"/>
    <s v="cognom"/>
    <s v="casa"/>
    <s v="a: casa+article+nom propi"/>
    <s v="f: llinatge"/>
  </r>
  <r>
    <n v="705"/>
    <x v="636"/>
    <x v="340"/>
    <s v="Sant Ignasi"/>
    <s v="masculí"/>
    <s v="no"/>
    <s v="sí"/>
    <s v="sí"/>
    <s v="no"/>
    <s v="no"/>
    <n v="0.2"/>
    <s v="Minoritari"/>
    <s v="cognom"/>
    <s v="comerç"/>
    <s v="a: casa+article+nom propi"/>
    <s v="f: llinatge"/>
  </r>
  <r>
    <n v="706"/>
    <x v="637"/>
    <x v="341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707"/>
    <x v="638"/>
    <x v="82"/>
    <s v="Sant Pau"/>
    <s v="masculí"/>
    <s v="sí"/>
    <s v="sí"/>
    <s v="sí"/>
    <s v="no"/>
    <s v="sí"/>
    <n v="0.6"/>
    <s v="Ocasional"/>
    <s v="cognom"/>
    <s v="família"/>
    <s v="a: casa+article+nom propi"/>
    <s v="f: llinatge"/>
  </r>
  <r>
    <n v="708"/>
    <x v="639"/>
    <x v="258"/>
    <s v="Sant Miquel"/>
    <s v="masculí"/>
    <s v="sí"/>
    <s v="sí"/>
    <s v="sí"/>
    <s v="sí"/>
    <s v="sí"/>
    <n v="0.6"/>
    <s v="Ocasional"/>
    <s v="renom"/>
    <s v="casa"/>
    <s v="f: casa+article+nom comú"/>
    <s v="m: origen"/>
  </r>
  <r>
    <n v="709"/>
    <x v="640"/>
    <x v="268"/>
    <s v="Sant Roc"/>
    <s v="masculí"/>
    <s v="sí"/>
    <s v="sí"/>
    <s v="sí"/>
    <s v="no"/>
    <s v="no"/>
    <n v="0.2"/>
    <s v="Minoritari"/>
    <s v="renom"/>
    <s v="casa"/>
    <s v="a: casa+article+nom propi"/>
    <s v="m: origen"/>
  </r>
  <r>
    <n v="710"/>
    <x v="641"/>
    <x v="210"/>
    <s v="Sant Roc"/>
    <s v="masculí"/>
    <s v="no"/>
    <s v="sí"/>
    <s v="sí"/>
    <s v="no"/>
    <s v="sí"/>
    <n v="0.6"/>
    <s v="Ocasional"/>
    <s v="renom"/>
    <s v="comerç"/>
    <s v="f: casa+article+nom comú"/>
    <s v="o: malnom"/>
  </r>
  <r>
    <n v="711"/>
    <x v="642"/>
    <x v="23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712"/>
    <x v="643"/>
    <x v="122"/>
    <s v="Sant Domènec"/>
    <s v="masculí"/>
    <s v="sí"/>
    <s v="sí"/>
    <s v="sí"/>
    <s v="sí"/>
    <s v="sí"/>
    <n v="0.6"/>
    <s v="Ocasional"/>
    <s v="renom"/>
    <s v="casa"/>
    <s v="f: casa+article+nom comú"/>
    <s v="o: malnom"/>
  </r>
  <r>
    <n v="713"/>
    <x v="644"/>
    <x v="178"/>
    <s v="Santa Anna"/>
    <s v="masculí"/>
    <s v="sí"/>
    <s v="sí"/>
    <s v="sí"/>
    <s v="no"/>
    <s v="no"/>
    <n v="0.2"/>
    <s v="Minoritari"/>
    <s v="renom"/>
    <s v="casa"/>
    <s v="f: casa+article+nom comú"/>
    <s v="o: malnom"/>
  </r>
  <r>
    <n v="714"/>
    <x v="645"/>
    <x v="342"/>
    <s v="Sant Salvador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715"/>
    <x v="646"/>
    <x v="343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716"/>
    <x v="647"/>
    <x v="4"/>
    <s v="Sant Domènec"/>
    <s v="femení"/>
    <s v="no"/>
    <s v="sí"/>
    <s v="sí"/>
    <s v="no"/>
    <s v="no"/>
    <n v="0.2"/>
    <s v="Minoritari"/>
    <s v="nom"/>
    <s v="comerç"/>
    <s v="l: sintagma nominal"/>
    <s v="c: prenom+ofici"/>
  </r>
  <r>
    <n v="717"/>
    <x v="648"/>
    <x v="321"/>
    <s v="Santa Susanna"/>
    <s v="masculí"/>
    <s v="no"/>
    <s v="sí"/>
    <s v="sí"/>
    <s v="no"/>
    <s v="sí"/>
    <n v="1"/>
    <s v="Habitual"/>
    <s v="marca"/>
    <s v="comerç"/>
    <s v="l: sintagma nominal"/>
    <s v="g: llinatge+ofici"/>
  </r>
  <r>
    <n v="718"/>
    <x v="649"/>
    <x v="2"/>
    <s v="Sant Pau"/>
    <s v="masculí"/>
    <s v="sí"/>
    <s v="sí"/>
    <s v="sí"/>
    <s v="sí"/>
    <s v="no"/>
    <n v="0.2"/>
    <s v="Minoritari"/>
    <s v="renom"/>
    <s v="casa"/>
    <s v="h: casa+article+nom comú+adjectiu"/>
    <s v="o: malnom"/>
  </r>
  <r>
    <n v="719"/>
    <x v="650"/>
    <x v="210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720"/>
    <x v="651"/>
    <x v="62"/>
    <s v="Sant Miquel"/>
    <s v="masculí"/>
    <s v="no"/>
    <s v="sí"/>
    <s v="sí"/>
    <s v="no"/>
    <s v="no"/>
    <n v="0.2"/>
    <s v="Minoritari"/>
    <s v="marca"/>
    <s v="comerç"/>
    <s v="l: sintagma nominal"/>
    <s v="c: prenom+ofici"/>
  </r>
  <r>
    <n v="721"/>
    <x v="652"/>
    <x v="210"/>
    <s v="Sant Roc"/>
    <s v="femení"/>
    <s v="no"/>
    <s v="sí"/>
    <s v="sí"/>
    <s v="no"/>
    <s v="sí"/>
    <n v="0.6"/>
    <s v="Ocasional"/>
    <s v="religios"/>
    <s v="comerç"/>
    <s v="l: sintagma nominal"/>
    <s v="p: institució"/>
  </r>
  <r>
    <n v="722"/>
    <x v="653"/>
    <x v="20"/>
    <s v="Sant Miquel"/>
    <s v="masculí"/>
    <s v="no"/>
    <s v="sí"/>
    <s v="sí"/>
    <s v="no"/>
    <s v="no"/>
    <n v="0.4"/>
    <s v="Ocasional"/>
    <s v="ofici"/>
    <s v="comerç"/>
    <s v="l: sintagma nominal"/>
    <s v="b: prenom+llinatge"/>
  </r>
  <r>
    <n v="723"/>
    <x v="654"/>
    <x v="147"/>
    <s v="Sant Cristòfol"/>
    <s v="femení"/>
    <s v="no"/>
    <s v="no"/>
    <s v="sí"/>
    <s v="no"/>
    <s v="no"/>
    <n v="0.2"/>
    <s v="Minoritari"/>
    <s v="ofici"/>
    <s v="propietari"/>
    <s v="l: sintagma nominal"/>
    <s v="p: institució"/>
  </r>
  <r>
    <n v="724"/>
    <x v="655"/>
    <x v="261"/>
    <s v="Sant Miquel"/>
    <s v="masculí"/>
    <s v="sí"/>
    <s v="sí"/>
    <s v="sí"/>
    <s v="no"/>
    <s v="sí"/>
    <n v="0.6"/>
    <s v="Ocasional"/>
    <s v="cognom"/>
    <s v="casa"/>
    <s v="l: sintagma nominal"/>
    <s v="f: llinatge"/>
  </r>
  <r>
    <n v="725"/>
    <x v="656"/>
    <x v="152"/>
    <s v="Sant Roc"/>
    <s v="masculí"/>
    <s v="sí"/>
    <s v="sí"/>
    <s v="sí"/>
    <s v="no"/>
    <s v="sí"/>
    <n v="1"/>
    <s v="Habitual"/>
    <s v="renom"/>
    <s v="casa"/>
    <s v="f: casa+article+nom comú"/>
    <s v="j: ofici"/>
  </r>
  <r>
    <n v="726"/>
    <x v="657"/>
    <x v="344"/>
    <s v="Sant Roc"/>
    <s v="masculí"/>
    <s v="sí"/>
    <s v="sí"/>
    <s v="sí"/>
    <s v="sí"/>
    <s v="no"/>
    <n v="0.4"/>
    <s v="Ocasional"/>
    <s v="cognom"/>
    <s v="propietari"/>
    <s v="i: casa+article+nom comú+sintagma nominal"/>
    <s v="f: llinatge"/>
  </r>
  <r>
    <n v="727"/>
    <x v="658"/>
    <x v="167"/>
    <s v="Santa Susanna"/>
    <s v="femení"/>
    <s v="sí"/>
    <s v="sí"/>
    <s v="sí"/>
    <s v="sí"/>
    <s v="sí"/>
    <n v="1"/>
    <s v="Habitual"/>
    <s v="institució"/>
    <s v="casa"/>
    <s v="f: casa+article+nom comú"/>
    <s v="p: institució"/>
  </r>
  <r>
    <n v="728"/>
    <x v="659"/>
    <x v="210"/>
    <s v="Sant Roc"/>
    <s v="femení"/>
    <s v="sí"/>
    <s v="sí"/>
    <s v="sí"/>
    <s v="sí"/>
    <s v="sí"/>
    <n v="0.8"/>
    <s v="Habitual"/>
    <s v="religios"/>
    <s v="propietari"/>
    <s v="a: casa+article+nom propi"/>
    <s v="p: institució"/>
  </r>
  <r>
    <n v="729"/>
    <x v="660"/>
    <x v="127"/>
    <s v="Sant Llorenç"/>
    <s v="femení"/>
    <s v="sí"/>
    <s v="sí"/>
    <s v="sí"/>
    <s v="sí"/>
    <s v="sí"/>
    <n v="0.6"/>
    <s v="Ocasional"/>
    <s v="nom"/>
    <s v="propietari"/>
    <s v="e: casa+article+nom propi+sintagma nominal"/>
    <s v="d: prenom+origen"/>
  </r>
  <r>
    <n v="730"/>
    <x v="661"/>
    <x v="345"/>
    <s v="Santa Susanna"/>
    <s v="femení"/>
    <s v="sí"/>
    <s v="sí"/>
    <s v="sí"/>
    <s v="sí"/>
    <s v="sí"/>
    <n v="0.8"/>
    <s v="Habitual"/>
    <s v="religios"/>
    <s v="casa"/>
    <s v="f: casa+article+nom comú"/>
    <s v="p: institució"/>
  </r>
  <r>
    <n v="731"/>
    <x v="662"/>
    <x v="66"/>
    <s v="Sant Miquel"/>
    <s v="masculí"/>
    <s v="sí"/>
    <s v="sí"/>
    <s v="sí"/>
    <s v="no"/>
    <s v="sí"/>
    <n v="0.6"/>
    <s v="Ocasional"/>
    <s v="origen"/>
    <s v="casa"/>
    <s v="i: casa+article+nom comú+sintagma nominal"/>
    <s v="m: origen"/>
  </r>
  <r>
    <n v="732"/>
    <x v="663"/>
    <x v="340"/>
    <s v="Sant Ignasi"/>
    <s v="femení"/>
    <s v="sí"/>
    <s v="sí"/>
    <s v="sí"/>
    <s v="sí"/>
    <s v="sí"/>
    <n v="0.6"/>
    <s v="Ocasional"/>
    <s v="cognom"/>
    <s v="propietari"/>
    <s v="e: casa+article+nom propi+sintagma nominal"/>
    <s v="h: llinatge+origen"/>
  </r>
  <r>
    <n v="733"/>
    <x v="664"/>
    <x v="262"/>
    <s v="Sant Roc"/>
    <s v="femení"/>
    <s v="sí"/>
    <s v="sí"/>
    <s v="sí"/>
    <s v="sí"/>
    <s v="sí"/>
    <n v="0.6"/>
    <s v="Ocasional"/>
    <s v="renom"/>
    <s v="casa"/>
    <s v="a: casa+article+nom propi"/>
    <s v="m: origen"/>
  </r>
  <r>
    <n v="734"/>
    <x v="665"/>
    <x v="346"/>
    <s v="Sant Llorenç"/>
    <s v="masculí"/>
    <s v="sí"/>
    <s v="sí"/>
    <s v="no"/>
    <s v="sí"/>
    <s v="no"/>
    <n v="0.4"/>
    <s v="Ocasional"/>
    <s v="cognom"/>
    <s v="propietari"/>
    <s v="g: casa+article+nom comú+nom propi"/>
    <s v="h: llinatge+origen"/>
  </r>
  <r>
    <n v="735"/>
    <x v="666"/>
    <x v="123"/>
    <s v="Sant Miquel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736"/>
    <x v="667"/>
    <x v="181"/>
    <s v="Sant Ignasi"/>
    <s v="masculí"/>
    <s v="sí"/>
    <s v="sí"/>
    <s v="sí"/>
    <s v="no"/>
    <s v="no"/>
    <n v="0.2"/>
    <s v="Minoritari"/>
    <s v="ofici"/>
    <s v="casa"/>
    <s v="f: casa+article+nom comú"/>
    <s v="j: ofici"/>
  </r>
  <r>
    <n v="737"/>
    <x v="668"/>
    <x v="14"/>
    <s v="Sant Domènec"/>
    <s v="masculí"/>
    <s v="no"/>
    <s v="sí"/>
    <s v="sí"/>
    <s v="no"/>
    <s v="no"/>
    <n v="0.2"/>
    <s v="Minoritari"/>
    <s v="cognom"/>
    <s v="comerç"/>
    <s v="l: sintagma nominal"/>
    <s v="f: llinatge"/>
  </r>
  <r>
    <n v="738"/>
    <x v="669"/>
    <x v="29"/>
    <s v="Sant Domènec"/>
    <s v="masculí"/>
    <s v="sí"/>
    <s v="sí"/>
    <s v="sí"/>
    <s v="sí"/>
    <s v="sí"/>
    <n v="1"/>
    <s v="Habitual"/>
    <s v="cognom"/>
    <s v="casa"/>
    <s v="l: sintagma nominal"/>
    <s v="f: llinatge"/>
  </r>
  <r>
    <n v="739"/>
    <x v="670"/>
    <x v="80"/>
    <s v="Sant Serapi"/>
    <s v="masculí"/>
    <s v="sí"/>
    <s v="sí"/>
    <s v="sí"/>
    <s v="sí"/>
    <s v="no"/>
    <n v="0.4"/>
    <s v="Ocasional"/>
    <s v="nom"/>
    <s v="casa"/>
    <s v="l: sintagma nominal"/>
    <s v="b: prenom+llinatge"/>
  </r>
  <r>
    <n v="740"/>
    <x v="671"/>
    <x v="234"/>
    <s v="Sant Roc"/>
    <s v="femení"/>
    <s v="sí"/>
    <s v="sí"/>
    <s v="sí"/>
    <s v="no"/>
    <s v="no"/>
    <n v="0.2"/>
    <s v="Minoritari"/>
    <s v="institució"/>
    <s v="casa"/>
    <s v="l: sintagma nominal"/>
    <s v="p: institució"/>
  </r>
  <r>
    <n v="741"/>
    <x v="672"/>
    <x v="347"/>
    <s v="Santa Susanna"/>
    <s v="masculí"/>
    <s v="sí"/>
    <s v="sí"/>
    <s v="sí"/>
    <s v="no"/>
    <s v="no"/>
    <n v="0.4"/>
    <s v="Ocasional"/>
    <s v="origen"/>
    <s v="casa"/>
    <s v="l: sintagma nominal"/>
    <s v="p: institució"/>
  </r>
  <r>
    <n v="742"/>
    <x v="673"/>
    <x v="348"/>
    <s v="Sant Miquel"/>
    <s v="femení"/>
    <s v="sí"/>
    <s v="sí"/>
    <s v="sí"/>
    <s v="no"/>
    <s v="sí"/>
    <n v="0.8"/>
    <s v="Habitual"/>
    <s v="religios"/>
    <s v="casa"/>
    <s v="l: sintagma nominal"/>
    <s v="p: institució"/>
  </r>
  <r>
    <n v="743"/>
    <x v="674"/>
    <x v="348"/>
    <s v="Sant Miquel"/>
    <s v="femení"/>
    <s v="sí"/>
    <s v="sí"/>
    <s v="sí"/>
    <s v="sí"/>
    <s v="sí"/>
    <n v="1"/>
    <s v="Habitual"/>
    <s v="religios"/>
    <s v="casa"/>
    <s v="l: sintagma nominal"/>
    <s v="p: institució"/>
  </r>
  <r>
    <n v="744"/>
    <x v="675"/>
    <x v="179"/>
    <s v="Sant Roc"/>
    <s v="masculí"/>
    <s v="no"/>
    <s v="sí"/>
    <s v="sí"/>
    <s v="no"/>
    <s v="no"/>
    <n v="0.2"/>
    <s v="Minoritari"/>
    <s v="marca"/>
    <s v="comerç"/>
    <s v="l: sintagma nominal"/>
    <s v="q: nom comercial"/>
  </r>
  <r>
    <n v="745"/>
    <x v="676"/>
    <x v="349"/>
    <s v="Sant Pau"/>
    <s v="masculí"/>
    <s v="sí"/>
    <s v="no"/>
    <s v="sí"/>
    <s v="no"/>
    <s v="sí"/>
    <n v="0.6"/>
    <s v="Ocasional"/>
    <s v="marca"/>
    <s v="comerç"/>
    <s v="l: sintagma nominal"/>
    <s v="q: nom comercial"/>
  </r>
  <r>
    <n v="746"/>
    <x v="677"/>
    <x v="290"/>
    <s v="Sant Domènec"/>
    <s v="masculí"/>
    <s v="sí"/>
    <s v="sí"/>
    <s v="sí"/>
    <s v="no"/>
    <s v="sí"/>
    <n v="0.8"/>
    <s v="Habitual"/>
    <s v="marca"/>
    <s v="comerç"/>
    <s v="l: sintagma nominal"/>
    <s v="q: nom comercial"/>
  </r>
  <r>
    <n v="747"/>
    <x v="678"/>
    <x v="350"/>
    <s v="Sant Cristòfol"/>
    <s v="masculí"/>
    <s v="no"/>
    <s v="sí"/>
    <s v="sí"/>
    <s v="no"/>
    <s v="no"/>
    <n v="0.4"/>
    <s v="Ocasional"/>
    <s v="marca"/>
    <s v="comerç"/>
    <s v="l: sintagma nominal"/>
    <s v="q: nom comercial"/>
  </r>
  <r>
    <n v="748"/>
    <x v="679"/>
    <x v="62"/>
    <s v="Sant Miquel"/>
    <s v="masculí"/>
    <s v="no"/>
    <s v="sí"/>
    <s v="sí"/>
    <s v="no"/>
    <s v="no"/>
    <n v="0.2"/>
    <s v="Minoritari"/>
    <s v="marca"/>
    <s v="comerç"/>
    <s v="l: sintagma nominal"/>
    <s v="q: nom comercial"/>
  </r>
  <r>
    <n v="749"/>
    <x v="680"/>
    <x v="351"/>
    <s v="Santa Susanna"/>
    <s v="masculí"/>
    <s v="no"/>
    <s v="sí"/>
    <s v="sí"/>
    <s v="no"/>
    <s v="no"/>
    <n v="0.2"/>
    <s v="Minoritari"/>
    <s v="marca"/>
    <s v="comerç"/>
    <s v="l: sintagma nominal"/>
    <s v="q: nom comercial"/>
  </r>
  <r>
    <n v="750"/>
    <x v="681"/>
    <x v="54"/>
    <s v="Santa Anna"/>
    <s v="femení"/>
    <s v="sí"/>
    <s v="sí"/>
    <s v="sí"/>
    <s v="no"/>
    <s v="sí"/>
    <n v="1"/>
    <s v="Habitual"/>
    <s v="institució"/>
    <s v="casa"/>
    <s v="l: sintagma nominal"/>
    <s v="p: institució"/>
  </r>
  <r>
    <n v="751"/>
    <x v="682"/>
    <x v="288"/>
    <s v="Santa Susanna"/>
    <s v="masculí"/>
    <s v="no"/>
    <s v="sí"/>
    <s v="sí"/>
    <s v="no"/>
    <s v="sí"/>
    <n v="1"/>
    <s v="Habitual"/>
    <s v="marca"/>
    <s v="comerç"/>
    <s v="l: sintagma nominal"/>
    <s v="g: llinatge+ofici"/>
  </r>
  <r>
    <n v="752"/>
    <x v="683"/>
    <x v="5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753"/>
    <x v="684"/>
    <x v="254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754"/>
    <x v="685"/>
    <x v="69"/>
    <s v="Sant Joan"/>
    <s v="masculí"/>
    <s v="no"/>
    <s v="sí"/>
    <s v="sí"/>
    <s v="no"/>
    <s v="no"/>
    <n v="0.2"/>
    <s v="Minoritari"/>
    <s v="ofici"/>
    <s v="comerç"/>
    <s v="l: sintagma nominal"/>
    <s v="g: llinatge+ofici"/>
  </r>
  <r>
    <n v="755"/>
    <x v="686"/>
    <x v="352"/>
    <s v="Sant Llorenç"/>
    <s v="masculí"/>
    <s v="sí"/>
    <s v="sí"/>
    <s v="sí"/>
    <s v="sí"/>
    <s v="sí"/>
    <n v="0.6"/>
    <s v="Ocasional"/>
    <s v="cognom"/>
    <s v="propietari"/>
    <s v="l: sintagma nominal"/>
    <s v="h: llinatge+origen"/>
  </r>
  <r>
    <n v="756"/>
    <x v="687"/>
    <x v="33"/>
    <s v="Sant Roc"/>
    <s v="masculí"/>
    <s v="sí"/>
    <s v="sí"/>
    <s v="sí"/>
    <s v="sí"/>
    <s v="no"/>
    <n v="0.4"/>
    <s v="Ocasional"/>
    <s v="nom"/>
    <s v="comerç"/>
    <s v="l: sintagma nominal"/>
    <s v="d: prenom+origen"/>
  </r>
  <r>
    <n v="757"/>
    <x v="688"/>
    <x v="4"/>
    <s v="Sant Domènec"/>
    <s v="masculí"/>
    <s v="no"/>
    <s v="sí"/>
    <s v="sí"/>
    <s v="no"/>
    <s v="no"/>
    <n v="0.2"/>
    <s v="Minoritari"/>
    <s v="cognom"/>
    <s v="comerç"/>
    <s v="l: sintagma nominal"/>
    <s v="g: llinatge+ofici"/>
  </r>
  <r>
    <n v="758"/>
    <x v="689"/>
    <x v="14"/>
    <s v="Sant Domènec"/>
    <s v="masculí"/>
    <s v="no"/>
    <s v="sí"/>
    <s v="sí"/>
    <s v="no"/>
    <s v="no"/>
    <n v="0.2"/>
    <s v="Minoritari"/>
    <s v="ofici"/>
    <s v="comerç"/>
    <s v="l: sintagma nominal"/>
    <s v="p: institució"/>
  </r>
  <r>
    <n v="759"/>
    <x v="690"/>
    <x v="44"/>
    <s v="Sant Ignasi"/>
    <s v="masculí"/>
    <s v="sí"/>
    <s v="sí"/>
    <s v="sí"/>
    <s v="no"/>
    <s v="no"/>
    <n v="0.4"/>
    <s v="Ocasional"/>
    <s v="ofici"/>
    <s v="comerç"/>
    <s v="l: sintagma nominal"/>
    <s v="p: institució"/>
  </r>
  <r>
    <n v="760"/>
    <x v="691"/>
    <x v="11"/>
    <s v="Sant Serapi"/>
    <s v="masculí"/>
    <s v="no"/>
    <s v="sí"/>
    <s v="sí"/>
    <s v="no"/>
    <s v="no"/>
    <n v="0.2"/>
    <s v="Minoritari"/>
    <s v="marca"/>
    <s v="comerç"/>
    <s v="l: sintagma nominal"/>
    <s v="q: nom comercial"/>
  </r>
  <r>
    <n v="761"/>
    <x v="692"/>
    <x v="12"/>
    <s v="Sant Domènec"/>
    <s v="femení"/>
    <s v="no"/>
    <s v="sí"/>
    <s v="sí"/>
    <s v="no"/>
    <s v="sí"/>
    <n v="0.6"/>
    <s v="Ocasional"/>
    <s v="marca"/>
    <s v="comerç"/>
    <s v="l: sintagma nominal"/>
    <s v="q: nom comercial"/>
  </r>
  <r>
    <n v="762"/>
    <x v="693"/>
    <x v="87"/>
    <s v="Santa Anna"/>
    <s v="femení"/>
    <s v="no"/>
    <s v="sí"/>
    <s v="sí"/>
    <s v="no"/>
    <s v="sí"/>
    <n v="1"/>
    <s v="Habitual"/>
    <s v="marca"/>
    <s v="comerç"/>
    <s v="l: sintagma nominal"/>
    <s v="q: nom comercial"/>
  </r>
  <r>
    <n v="763"/>
    <x v="694"/>
    <x v="48"/>
    <s v="Sant Domènec"/>
    <s v="masculí"/>
    <s v="no"/>
    <s v="sí"/>
    <s v="sí"/>
    <s v="no"/>
    <s v="sí"/>
    <n v="0.8"/>
    <s v="Habitual"/>
    <s v="marca"/>
    <s v="comerç"/>
    <s v="l: sintagma nominal"/>
    <s v="q: nom comercial"/>
  </r>
  <r>
    <n v="764"/>
    <x v="695"/>
    <x v="88"/>
    <s v="Sant Miquel"/>
    <s v="masculí"/>
    <s v="sí"/>
    <s v="sí"/>
    <s v="sí"/>
    <s v="no"/>
    <s v="no"/>
    <n v="0.2"/>
    <s v="Minoritari"/>
    <s v="marca"/>
    <s v="casa"/>
    <s v="l: sintagma nominal"/>
    <s v="q: nom comercial"/>
  </r>
  <r>
    <n v="765"/>
    <x v="696"/>
    <x v="353"/>
    <s v="Sant Pau"/>
    <s v="masculí"/>
    <s v="sí"/>
    <s v="sí"/>
    <s v="sí"/>
    <s v="sí"/>
    <s v="sí"/>
    <n v="1"/>
    <s v="Habitual"/>
    <s v="marca"/>
    <s v="casa"/>
    <s v="l: sintagma nominal"/>
    <s v="q: nom comercial"/>
  </r>
  <r>
    <n v="766"/>
    <x v="697"/>
    <x v="26"/>
    <s v="Sant Serapi"/>
    <s v="masculí"/>
    <s v="no"/>
    <s v="no"/>
    <s v="sí"/>
    <s v="no"/>
    <s v="sí"/>
    <n v="0.4"/>
    <s v="Ocasional"/>
    <s v="marca"/>
    <s v="comerç"/>
    <s v="l: sintagma nominal"/>
    <s v="q: nom comercial"/>
  </r>
  <r>
    <n v="767"/>
    <x v="698"/>
    <x v="354"/>
    <s v="Santa Anna"/>
    <s v="masculí"/>
    <s v="sí"/>
    <s v="no"/>
    <s v="sí"/>
    <s v="no"/>
    <s v="no"/>
    <n v="0.2"/>
    <s v="Minoritari"/>
    <s v="ofici"/>
    <s v="casa"/>
    <s v="l: sintagma nominal"/>
    <s v="j: ofici"/>
  </r>
  <r>
    <n v="768"/>
    <x v="699"/>
    <x v="228"/>
    <s v="Sant Pau"/>
    <s v="masculí"/>
    <s v="no"/>
    <s v="sí"/>
    <s v="sí"/>
    <s v="no"/>
    <s v="sí"/>
    <n v="1"/>
    <s v="Habitual"/>
    <s v="marca"/>
    <s v="comerç"/>
    <s v="l: sintagma nominal"/>
    <s v="q: nom comercial"/>
  </r>
  <r>
    <n v="769"/>
    <x v="700"/>
    <x v="111"/>
    <s v="Sant Pau"/>
    <s v="masculí"/>
    <s v="no"/>
    <s v="sí"/>
    <s v="sí"/>
    <s v="no"/>
    <s v="sí"/>
    <n v="0.6"/>
    <s v="Ocasional"/>
    <s v="marca"/>
    <s v="comerç"/>
    <s v="l: sintagma nominal"/>
    <s v="q: nom comercial"/>
  </r>
  <r>
    <n v="770"/>
    <x v="701"/>
    <x v="13"/>
    <s v="Santa Susanna"/>
    <s v="masculí"/>
    <s v="no"/>
    <s v="no"/>
    <s v="sí"/>
    <s v="no"/>
    <s v="no"/>
    <n v="0.2"/>
    <s v="Minoritari"/>
    <s v="marca"/>
    <s v="comerç"/>
    <s v="l: sintagma nominal"/>
    <s v="q: nom comercial"/>
  </r>
  <r>
    <n v="771"/>
    <x v="702"/>
    <x v="19"/>
    <s v="Sant Serapi"/>
    <s v="masculí"/>
    <s v="sí"/>
    <s v="sí"/>
    <s v="sí"/>
    <s v="no"/>
    <s v="sí"/>
    <n v="1"/>
    <s v="Habitual"/>
    <s v="marca"/>
    <s v="comerç"/>
    <s v="l: sintagma nominal"/>
    <s v="q: nom comercial"/>
  </r>
  <r>
    <n v="772"/>
    <x v="703"/>
    <x v="141"/>
    <s v="Sant Ignasi"/>
    <s v="masculí"/>
    <s v="sí"/>
    <s v="sí"/>
    <s v="sí"/>
    <s v="no"/>
    <s v="no"/>
    <n v="0.2"/>
    <s v="Minoritari"/>
    <s v="renom"/>
    <s v="casa"/>
    <s v="l: sintagma nominal"/>
    <s v="o: malnom"/>
  </r>
  <r>
    <n v="773"/>
    <x v="704"/>
    <x v="355"/>
    <s v="Sant Roc"/>
    <s v="masculí"/>
    <s v="sí"/>
    <s v="sí"/>
    <s v="sí"/>
    <s v="sí"/>
    <s v="no"/>
    <n v="0.4"/>
    <s v="Ocasional"/>
    <s v="renom"/>
    <s v="propietari"/>
    <s v="l: sintagma nominal"/>
    <s v="o: malnom"/>
  </r>
  <r>
    <n v="774"/>
    <x v="705"/>
    <x v="209"/>
    <s v="Santa Anna"/>
    <s v="masculí"/>
    <s v="sí"/>
    <s v="sí"/>
    <s v="sí"/>
    <s v="no"/>
    <s v="sí"/>
    <n v="0.6"/>
    <s v="Ocasional"/>
    <s v="renom"/>
    <s v="casa"/>
    <s v="l: sintagma nominal"/>
    <s v="q: nom comercial"/>
  </r>
  <r>
    <n v="775"/>
    <x v="706"/>
    <x v="245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776"/>
    <x v="707"/>
    <x v="209"/>
    <s v="Santa Anna"/>
    <s v="masculí"/>
    <s v="sí"/>
    <s v="sí"/>
    <s v="sí"/>
    <s v="sí"/>
    <s v="sí"/>
    <n v="0.6"/>
    <s v="Ocasional"/>
    <s v="religios"/>
    <s v="casa"/>
    <s v="l: sintagma nominal"/>
    <s v="q: nom comercial"/>
  </r>
  <r>
    <n v="777"/>
    <x v="708"/>
    <x v="68"/>
    <s v="Sant Roc"/>
    <s v="masculí"/>
    <s v="sí"/>
    <s v="sí"/>
    <s v="sí"/>
    <s v="no"/>
    <s v="no"/>
    <n v="0.2"/>
    <s v="Minoritari"/>
    <s v="ofici"/>
    <s v="comerç"/>
    <s v="l: sintagma nominal"/>
    <s v="k: ofici+origen"/>
  </r>
  <r>
    <n v="778"/>
    <x v="709"/>
    <x v="356"/>
    <s v="Sant Llorenç"/>
    <s v="masculí"/>
    <s v="sí"/>
    <s v="sí"/>
    <s v="sí"/>
    <s v="sí"/>
    <s v="sí"/>
    <n v="0.6"/>
    <s v="Ocasional"/>
    <s v="marca"/>
    <s v="propietari"/>
    <s v="l: sintagma nominal"/>
    <s v="q: nom comercial"/>
  </r>
  <r>
    <n v="779"/>
    <x v="710"/>
    <x v="5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780"/>
    <x v="711"/>
    <x v="357"/>
    <s v="Sant Salvador"/>
    <s v="masculí"/>
    <s v="sí"/>
    <s v="sí"/>
    <s v="sí"/>
    <s v="sí"/>
    <s v="no"/>
    <n v="0.4"/>
    <s v="Ocasional"/>
    <s v="cognom"/>
    <s v="propietari"/>
    <s v="l: sintagma nominal"/>
    <s v="f: llinatge"/>
  </r>
  <r>
    <n v="781"/>
    <x v="712"/>
    <x v="358"/>
    <s v="Sant Ignasi"/>
    <s v="masculí"/>
    <s v="sí"/>
    <s v="sí"/>
    <s v="sí"/>
    <s v="sí"/>
    <s v="no"/>
    <n v="0.4"/>
    <s v="Ocasional"/>
    <s v="ofici"/>
    <s v="casa"/>
    <s v="l: sintagma nominal"/>
    <s v="b: prenom+llinatge"/>
  </r>
  <r>
    <n v="782"/>
    <x v="713"/>
    <x v="104"/>
    <s v="Sant Serapi"/>
    <s v="masculí"/>
    <s v="no"/>
    <s v="sí"/>
    <s v="sí"/>
    <s v="no"/>
    <s v="sí"/>
    <n v="1"/>
    <s v="Habitual"/>
    <s v="marca"/>
    <s v="comerç"/>
    <s v="l: sintagma nominal"/>
    <s v="q: nom comercial"/>
  </r>
  <r>
    <n v="783"/>
    <x v="714"/>
    <x v="63"/>
    <s v="Sant Domènec"/>
    <s v="masculí"/>
    <s v="no"/>
    <s v="sí"/>
    <s v="sí"/>
    <s v="no"/>
    <s v="no"/>
    <n v="0.4"/>
    <s v="Ocasional"/>
    <s v="renom"/>
    <s v="comerç"/>
    <s v="l: sintagma nominal"/>
    <s v="o: malnom"/>
  </r>
  <r>
    <n v="784"/>
    <x v="715"/>
    <x v="359"/>
    <s v="Sant Llorenç"/>
    <s v="masculí"/>
    <s v="sí"/>
    <s v="sí"/>
    <s v="sí"/>
    <s v="sí"/>
    <s v="sí"/>
    <n v="0.6"/>
    <s v="Ocasional"/>
    <s v="renom"/>
    <s v="comerç"/>
    <s v="l: sintagma nominal"/>
    <s v="m: origen"/>
  </r>
  <r>
    <n v="785"/>
    <x v="716"/>
    <x v="217"/>
    <s v="Sant Llorenç"/>
    <s v="masculí"/>
    <s v="sí"/>
    <s v="no"/>
    <s v="sí"/>
    <s v="no"/>
    <s v="no"/>
    <n v="0.4"/>
    <s v="Ocasional"/>
    <s v="renom"/>
    <s v="família"/>
    <s v="l: sintagma nominal"/>
    <s v="o: malnom"/>
  </r>
  <r>
    <n v="786"/>
    <x v="717"/>
    <x v="128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787"/>
    <x v="718"/>
    <x v="118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788"/>
    <x v="719"/>
    <x v="125"/>
    <s v="Sant Cristòfol"/>
    <s v="masculí"/>
    <s v="no"/>
    <s v="sí"/>
    <s v="sí"/>
    <s v="no"/>
    <s v="sí"/>
    <n v="1"/>
    <s v="Habitual"/>
    <s v="marca"/>
    <s v="comerç"/>
    <s v="l: sintagma nominal"/>
    <s v="q: nom comercial"/>
  </r>
  <r>
    <n v="789"/>
    <x v="720"/>
    <x v="59"/>
    <s v="Sant Roc"/>
    <s v="masculí"/>
    <s v="sí"/>
    <s v="sí"/>
    <s v="sí"/>
    <s v="no"/>
    <s v="no"/>
    <n v="0.4"/>
    <s v="Ocasional"/>
    <s v="renom"/>
    <s v="comerç"/>
    <s v="l: sintagma nominal"/>
    <s v="o: malnom"/>
  </r>
  <r>
    <n v="790"/>
    <x v="721"/>
    <x v="238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791"/>
    <x v="722"/>
    <x v="4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792"/>
    <x v="723"/>
    <x v="88"/>
    <s v="Sant Miquel"/>
    <s v="masculí"/>
    <s v="sí"/>
    <s v="no"/>
    <s v="sí"/>
    <s v="no"/>
    <s v="no"/>
    <n v="0.2"/>
    <s v="Minoritari"/>
    <s v="renom"/>
    <s v="comerç"/>
    <s v="l: sintagma nominal"/>
    <s v="o: malnom"/>
  </r>
  <r>
    <n v="793"/>
    <x v="724"/>
    <x v="9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794"/>
    <x v="725"/>
    <x v="47"/>
    <s v="Sant Joan"/>
    <s v="masculí"/>
    <s v="no"/>
    <s v="sí"/>
    <s v="sí"/>
    <s v="no"/>
    <s v="sí"/>
    <n v="1"/>
    <s v="Habitual"/>
    <s v="marca"/>
    <s v="comerç"/>
    <s v="l: sintagma nominal"/>
    <s v="q: nom comercial"/>
  </r>
  <r>
    <n v="795"/>
    <x v="726"/>
    <x v="210"/>
    <s v="Sant Roc"/>
    <s v="masculí"/>
    <s v="no"/>
    <s v="sí"/>
    <s v="sí"/>
    <s v="no"/>
    <s v="sí"/>
    <n v="1"/>
    <s v="Habitual"/>
    <s v="marca"/>
    <s v="comerç"/>
    <s v="l: sintagma nominal"/>
    <s v="q: nom comercial"/>
  </r>
  <r>
    <n v="796"/>
    <x v="727"/>
    <x v="13"/>
    <s v="Santa Susanna"/>
    <s v="masculí"/>
    <s v="no"/>
    <s v="no"/>
    <s v="sí"/>
    <s v="no"/>
    <s v="no"/>
    <n v="0.2"/>
    <s v="Minoritari"/>
    <s v="marca"/>
    <s v="comerç"/>
    <s v="l: sintagma nominal"/>
    <s v="q: nom comercial"/>
  </r>
  <r>
    <n v="797"/>
    <x v="728"/>
    <x v="42"/>
    <s v="Santa Susanna"/>
    <s v="masculí"/>
    <s v="no"/>
    <s v="sí"/>
    <s v="sí"/>
    <s v="no"/>
    <s v="no"/>
    <n v="0.4"/>
    <s v="Ocasional"/>
    <s v="marca"/>
    <s v="comerç"/>
    <s v="l: sintagma nominal"/>
    <s v="q: nom comercial"/>
  </r>
  <r>
    <n v="798"/>
    <x v="729"/>
    <x v="77"/>
    <s v="Santa Susanna"/>
    <s v="femení"/>
    <s v="no"/>
    <s v="sí"/>
    <s v="sí"/>
    <s v="no"/>
    <s v="sí"/>
    <n v="1"/>
    <s v="Habitual"/>
    <s v="cognom"/>
    <s v="comerç"/>
    <s v="l: sintagma nominal"/>
    <s v="f: llinatge"/>
  </r>
  <r>
    <n v="799"/>
    <x v="730"/>
    <x v="5"/>
    <s v="Sant Ignasi"/>
    <s v="masculí"/>
    <s v="sí"/>
    <s v="sí"/>
    <s v="sí"/>
    <s v="no"/>
    <s v="no"/>
    <n v="0.4"/>
    <s v="Ocasional"/>
    <s v="institució"/>
    <s v="casa"/>
    <s v="l: sintagma nominal"/>
    <s v="p: institució"/>
  </r>
  <r>
    <n v="800"/>
    <x v="731"/>
    <x v="349"/>
    <s v="Sant Pau"/>
    <s v="masculí"/>
    <s v="sí"/>
    <s v="no"/>
    <s v="sí"/>
    <s v="sí"/>
    <s v="sí"/>
    <n v="0.8"/>
    <s v="Habitual"/>
    <s v="institució"/>
    <s v="casa"/>
    <s v="l: sintagma nominal"/>
    <s v="p: institució"/>
  </r>
  <r>
    <n v="801"/>
    <x v="732"/>
    <x v="291"/>
    <s v="Sant Pau"/>
    <s v="masculí"/>
    <s v="no"/>
    <s v="sí"/>
    <s v="sí"/>
    <s v="no"/>
    <s v="no"/>
    <n v="0.2"/>
    <s v="Minoritari"/>
    <s v="marca"/>
    <s v="comerç"/>
    <s v="l: sintagma nominal"/>
    <s v="q: nom comercial"/>
  </r>
  <r>
    <n v="802"/>
    <x v="733"/>
    <x v="5"/>
    <s v="Sant Ignasi"/>
    <s v="masculí"/>
    <s v="sí"/>
    <s v="sí"/>
    <s v="sí"/>
    <s v="no"/>
    <s v="no"/>
    <n v="0.4"/>
    <s v="Ocasional"/>
    <s v="renom"/>
    <s v="casa"/>
    <s v="l: sintagma nominal"/>
    <s v="p: institució"/>
  </r>
  <r>
    <n v="803"/>
    <x v="734"/>
    <x v="349"/>
    <s v="Sant Pau"/>
    <s v="masculí"/>
    <s v="sí"/>
    <s v="sí"/>
    <s v="sí"/>
    <s v="no"/>
    <s v="sí"/>
    <n v="0.8"/>
    <s v="Habitual"/>
    <s v="institució"/>
    <s v="casa"/>
    <s v="l: sintagma nominal"/>
    <s v="p: institució"/>
  </r>
  <r>
    <n v="804"/>
    <x v="735"/>
    <x v="13"/>
    <s v="Santa Susanna"/>
    <s v="masculí"/>
    <s v="no"/>
    <s v="no"/>
    <s v="sí"/>
    <s v="no"/>
    <s v="no"/>
    <n v="0.2"/>
    <s v="Minoritari"/>
    <s v="renom"/>
    <s v="comerç"/>
    <s v="l: sintagma nominal"/>
    <s v="o: malnom"/>
  </r>
  <r>
    <n v="805"/>
    <x v="736"/>
    <x v="14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806"/>
    <x v="737"/>
    <x v="347"/>
    <s v="Santa Susanna"/>
    <s v="femení"/>
    <s v="sí"/>
    <s v="sí"/>
    <s v="sí"/>
    <s v="no"/>
    <s v="sí"/>
    <n v="1"/>
    <s v="Habitual"/>
    <s v="marca"/>
    <s v="comerç"/>
    <s v="l: sintagma nominal"/>
    <s v="q: nom comercial"/>
  </r>
  <r>
    <n v="807"/>
    <x v="738"/>
    <x v="28"/>
    <s v="Santa Susanna"/>
    <s v="femení"/>
    <s v="sí"/>
    <s v="sí"/>
    <s v="sí"/>
    <s v="no"/>
    <s v="no"/>
    <n v="0.2"/>
    <s v="Minoritari"/>
    <s v="ofici"/>
    <s v="comerç"/>
    <s v="l: sintagma nominal"/>
    <s v="g: llinatge+ofici"/>
  </r>
  <r>
    <n v="808"/>
    <x v="739"/>
    <x v="5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809"/>
    <x v="740"/>
    <x v="310"/>
    <s v="Santa Susanna"/>
    <s v="masculí"/>
    <s v="no"/>
    <s v="sí"/>
    <s v="sí"/>
    <s v="no"/>
    <s v="no"/>
    <n v="0.4"/>
    <s v="Ocasional"/>
    <s v="cognom"/>
    <s v="comerç"/>
    <s v="l: sintagma nominal"/>
    <s v="g: llinatge+ofici"/>
  </r>
  <r>
    <n v="810"/>
    <x v="741"/>
    <x v="360"/>
    <s v="Sant Llorenç"/>
    <s v="masculí"/>
    <s v="sí"/>
    <s v="sí"/>
    <s v="sí"/>
    <s v="no"/>
    <s v="no"/>
    <n v="0.4"/>
    <s v="Ocasional"/>
    <s v="renom"/>
    <s v="comerç"/>
    <s v="l: sintagma nominal"/>
    <s v="l: ofici+malnom"/>
  </r>
  <r>
    <n v="811"/>
    <x v="742"/>
    <x v="24"/>
    <s v="Sant Domènec"/>
    <s v="femení"/>
    <s v="no"/>
    <s v="sí"/>
    <s v="sí"/>
    <s v="no"/>
    <s v="no"/>
    <n v="0.2"/>
    <s v="Minoritari"/>
    <s v="ofici"/>
    <s v="comerç"/>
    <s v="l: sintagma nominal"/>
    <s v="g: llinatge+ofici"/>
  </r>
  <r>
    <n v="812"/>
    <x v="743"/>
    <x v="232"/>
    <s v="Sant Serapi"/>
    <s v="femení"/>
    <s v="no"/>
    <s v="sí"/>
    <s v="sí"/>
    <s v="no"/>
    <s v="no"/>
    <n v="0.2"/>
    <s v="Minoritari"/>
    <s v="ofici"/>
    <s v="comerç"/>
    <s v="l: sintagma nominal"/>
    <s v="g: llinatge+ofici"/>
  </r>
  <r>
    <n v="813"/>
    <x v="744"/>
    <x v="61"/>
    <s v="Sant Miquel"/>
    <s v="femení"/>
    <s v="no"/>
    <s v="sí"/>
    <s v="sí"/>
    <s v="no"/>
    <s v="sí"/>
    <n v="0.8"/>
    <s v="Habitual"/>
    <s v="ofici"/>
    <s v="comerç"/>
    <s v="l: sintagma nominal"/>
    <s v="g: llinatge+ofici"/>
  </r>
  <r>
    <n v="814"/>
    <x v="745"/>
    <x v="61"/>
    <s v="Sant Miquel"/>
    <s v="femení"/>
    <s v="no"/>
    <s v="sí"/>
    <s v="sí"/>
    <s v="no"/>
    <s v="sí"/>
    <n v="1"/>
    <s v="Habitual"/>
    <s v="ofici"/>
    <s v="comerç"/>
    <s v="l: sintagma nominal"/>
    <s v="g: llinatge+ofici"/>
  </r>
  <r>
    <n v="815"/>
    <x v="746"/>
    <x v="104"/>
    <s v="Sant Serapi"/>
    <s v="femení"/>
    <s v="no"/>
    <s v="sí"/>
    <s v="sí"/>
    <s v="no"/>
    <s v="no"/>
    <n v="0.2"/>
    <s v="Minoritari"/>
    <s v="ofici"/>
    <s v="comerç"/>
    <s v="l: sintagma nominal"/>
    <s v="k: ofici+origen"/>
  </r>
  <r>
    <n v="816"/>
    <x v="747"/>
    <x v="231"/>
    <s v="Sant Domènec"/>
    <s v="femení"/>
    <s v="no"/>
    <s v="sí"/>
    <s v="sí"/>
    <s v="no"/>
    <s v="no"/>
    <n v="0.4"/>
    <s v="Ocasional"/>
    <s v="ofici"/>
    <s v="comerç"/>
    <s v="l: sintagma nominal"/>
    <s v="g: llinatge+ofici"/>
  </r>
  <r>
    <n v="817"/>
    <x v="748"/>
    <x v="107"/>
    <s v="Sant Cristòfol"/>
    <s v="masculí"/>
    <s v="no"/>
    <s v="sí"/>
    <s v="sí"/>
    <s v="no"/>
    <s v="no"/>
    <n v="0.2"/>
    <s v="Minoritari"/>
    <s v="ofici"/>
    <s v="comerç"/>
    <s v="l: sintagma nominal"/>
    <s v="g: llinatge+ofici"/>
  </r>
  <r>
    <n v="818"/>
    <x v="749"/>
    <x v="276"/>
    <s v="Santa Susanna"/>
    <s v="femení"/>
    <s v="no"/>
    <s v="sí"/>
    <s v="sí"/>
    <s v="no"/>
    <s v="no"/>
    <n v="0.4"/>
    <s v="Ocasional"/>
    <s v="ofici"/>
    <s v="comerç"/>
    <s v="l: sintagma nominal"/>
    <s v="g: llinatge+ofici"/>
  </r>
  <r>
    <n v="819"/>
    <x v="750"/>
    <x v="276"/>
    <s v="Santa Susanna"/>
    <s v="femení"/>
    <s v="sí"/>
    <s v="sí"/>
    <s v="sí"/>
    <s v="no"/>
    <s v="sí"/>
    <n v="1"/>
    <s v="Habitual"/>
    <s v="ofici"/>
    <s v="comerç"/>
    <s v="l: sintagma nominal"/>
    <s v="q: nom comercial"/>
  </r>
  <r>
    <n v="820"/>
    <x v="751"/>
    <x v="361"/>
    <s v="Sant Miquel"/>
    <s v="masculí"/>
    <s v="no"/>
    <s v="sí"/>
    <s v="sí"/>
    <s v="no"/>
    <s v="sí"/>
    <n v="1"/>
    <s v="Habitual"/>
    <s v="ofici"/>
    <s v="comerç"/>
    <s v="l: sintagma nominal"/>
    <s v="g: llinatge+ofici"/>
  </r>
  <r>
    <n v="821"/>
    <x v="752"/>
    <x v="20"/>
    <s v="Sant Miquel"/>
    <s v="femení"/>
    <s v="no"/>
    <s v="sí"/>
    <s v="sí"/>
    <s v="no"/>
    <s v="no"/>
    <n v="0.6"/>
    <s v="Ocasional"/>
    <s v="ofici"/>
    <s v="comerç"/>
    <s v="l: sintagma nominal"/>
    <s v="g: llinatge+ofici"/>
  </r>
  <r>
    <n v="822"/>
    <x v="753"/>
    <x v="162"/>
    <s v="Sant Miquel"/>
    <s v="femení"/>
    <s v="no"/>
    <s v="sí"/>
    <s v="sí"/>
    <s v="no"/>
    <s v="no"/>
    <n v="0.2"/>
    <s v="Minoritari"/>
    <s v="ofici"/>
    <s v="comerç"/>
    <s v="l: sintagma nominal"/>
    <s v="g: llinatge+ofici"/>
  </r>
  <r>
    <n v="823"/>
    <x v="754"/>
    <x v="274"/>
    <s v="Sant Miquel"/>
    <s v="femení"/>
    <s v="sí"/>
    <s v="sí"/>
    <s v="sí"/>
    <s v="no"/>
    <s v="no"/>
    <n v="0.4"/>
    <s v="Ocasional"/>
    <s v="marca"/>
    <s v="comerç"/>
    <s v="l: sintagma nominal"/>
    <s v="q: nom comercial"/>
  </r>
  <r>
    <n v="824"/>
    <x v="755"/>
    <x v="328"/>
    <s v="Sant Pau"/>
    <s v="femení"/>
    <s v="sí"/>
    <s v="sí"/>
    <s v="sí"/>
    <s v="no"/>
    <s v="no"/>
    <n v="0.2"/>
    <s v="Minoritari"/>
    <s v="ofici"/>
    <s v="casa"/>
    <s v="l: sintagma nominal"/>
    <s v="q: nom comercial"/>
  </r>
  <r>
    <n v="825"/>
    <x v="756"/>
    <x v="274"/>
    <s v="Sant Miquel"/>
    <s v="femení"/>
    <s v="sí"/>
    <s v="sí"/>
    <s v="sí"/>
    <s v="no"/>
    <s v="sí"/>
    <n v="0.8"/>
    <s v="Habitual"/>
    <s v="ofici"/>
    <s v="comerç"/>
    <s v="l: sintagma nominal"/>
    <s v="c: prenom+ofici"/>
  </r>
  <r>
    <n v="826"/>
    <x v="757"/>
    <x v="274"/>
    <s v="Sant Miquel"/>
    <s v="femení"/>
    <s v="sí"/>
    <s v="sí"/>
    <s v="sí"/>
    <s v="no"/>
    <s v="no"/>
    <n v="0.4"/>
    <s v="Ocasional"/>
    <s v="ofici"/>
    <s v="comerç"/>
    <s v="l: sintagma nominal"/>
    <s v="g: llinatge+ofici"/>
  </r>
  <r>
    <n v="827"/>
    <x v="758"/>
    <x v="296"/>
    <s v="Sant Miquel"/>
    <s v="femení"/>
    <s v="sí"/>
    <s v="sí"/>
    <s v="sí"/>
    <s v="sí"/>
    <s v="sí"/>
    <n v="0.8"/>
    <s v="Habitual"/>
    <s v="ofici"/>
    <s v="casa"/>
    <s v="l: sintagma nominal"/>
    <s v="g: llinatge+ofici"/>
  </r>
  <r>
    <n v="828"/>
    <x v="759"/>
    <x v="10"/>
    <s v="Santa Anna"/>
    <s v="masculí"/>
    <s v="sí"/>
    <s v="sí"/>
    <s v="sí"/>
    <s v="no"/>
    <s v="no"/>
    <n v="0.4"/>
    <s v="Ocasional"/>
    <s v="ofici"/>
    <s v="comerç"/>
    <s v="l: sintagma nominal"/>
    <s v="q: nom comercial"/>
  </r>
  <r>
    <n v="829"/>
    <x v="760"/>
    <x v="291"/>
    <s v="Sant Roc"/>
    <s v="masculí"/>
    <s v="no"/>
    <s v="sí"/>
    <s v="sí"/>
    <s v="no"/>
    <s v="no"/>
    <n v="0.2"/>
    <s v="Minoritari"/>
    <s v="ofici"/>
    <s v="comerç"/>
    <s v="l: sintagma nominal"/>
    <s v="q: nom comercial"/>
  </r>
  <r>
    <n v="830"/>
    <x v="761"/>
    <x v="222"/>
    <s v="Santa Susanna"/>
    <s v="masculí"/>
    <s v="no"/>
    <s v="sí"/>
    <s v="sí"/>
    <s v="no"/>
    <s v="sí"/>
    <n v="0.8"/>
    <s v="Habitual"/>
    <s v="ofici"/>
    <s v="comerç"/>
    <s v="l: sintagma nominal"/>
    <s v="g: llinatge+ofici"/>
  </r>
  <r>
    <n v="831"/>
    <x v="762"/>
    <x v="362"/>
    <s v="Santa Susanna"/>
    <s v="masculí"/>
    <s v="no"/>
    <s v="sí"/>
    <s v="sí"/>
    <s v="no"/>
    <s v="no"/>
    <n v="0.2"/>
    <s v="Minoritari"/>
    <s v="ofici"/>
    <s v="comerç"/>
    <s v="l: sintagma nominal"/>
    <s v="l: ofici+malnom"/>
  </r>
  <r>
    <n v="832"/>
    <x v="763"/>
    <x v="3"/>
    <s v="Santa Susanna"/>
    <s v="masculí"/>
    <s v="sí"/>
    <s v="sí"/>
    <s v="sí"/>
    <s v="no"/>
    <s v="no"/>
    <n v="0.2"/>
    <s v="Minoritari"/>
    <s v="ofici"/>
    <s v="comerç"/>
    <s v="l: sintagma nominal"/>
    <s v="k: ofici+origen"/>
  </r>
  <r>
    <n v="833"/>
    <x v="764"/>
    <x v="191"/>
    <s v="Sant Joan"/>
    <s v="masculí"/>
    <s v="no"/>
    <s v="sí"/>
    <s v="sí"/>
    <s v="no"/>
    <s v="no"/>
    <n v="0.2"/>
    <s v="Minoritari"/>
    <s v="ofici"/>
    <s v="comerç"/>
    <s v="l: sintagma nominal"/>
    <s v="g: llinatge+ofici"/>
  </r>
  <r>
    <n v="834"/>
    <x v="765"/>
    <x v="221"/>
    <s v="Sant Llorenç"/>
    <s v="masculí"/>
    <s v="no"/>
    <s v="sí"/>
    <s v="sí"/>
    <s v="no"/>
    <s v="no"/>
    <n v="0.4"/>
    <s v="Ocasional"/>
    <s v="ofici"/>
    <s v="comerç"/>
    <s v="l: sintagma nominal"/>
    <s v="g: llinatge+ofici"/>
  </r>
  <r>
    <n v="835"/>
    <x v="766"/>
    <x v="360"/>
    <s v="Sant Llorenç"/>
    <s v="femení"/>
    <s v="sí"/>
    <s v="sí"/>
    <s v="sí"/>
    <s v="no"/>
    <s v="no"/>
    <n v="0.4"/>
    <s v="Ocasional"/>
    <s v="ofici"/>
    <s v="comerç"/>
    <s v="l: sintagma nominal"/>
    <s v="g: llinatge+ofici"/>
  </r>
  <r>
    <n v="836"/>
    <x v="767"/>
    <x v="161"/>
    <s v="Sant Domènec"/>
    <s v="masculí"/>
    <s v="no"/>
    <s v="no"/>
    <s v="sí"/>
    <s v="no"/>
    <s v="sí"/>
    <n v="0.6"/>
    <s v="Ocasional"/>
    <s v="ofici"/>
    <s v="comerç"/>
    <s v="l: sintagma nominal"/>
    <s v="c: prenom+ofici"/>
  </r>
  <r>
    <n v="837"/>
    <x v="768"/>
    <x v="161"/>
    <s v="Sant Domènec"/>
    <s v="masculí"/>
    <s v="no"/>
    <s v="no"/>
    <s v="sí"/>
    <s v="no"/>
    <s v="no"/>
    <n v="0.2"/>
    <s v="Minoritari"/>
    <s v="ofici"/>
    <s v="comerç"/>
    <s v="l: sintagma nominal"/>
    <s v="c: prenom+ofici"/>
  </r>
  <r>
    <n v="838"/>
    <x v="769"/>
    <x v="268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839"/>
    <x v="770"/>
    <x v="79"/>
    <s v="Santa Susanna"/>
    <s v="masculí"/>
    <s v="sí"/>
    <s v="sí"/>
    <s v="sí"/>
    <s v="no"/>
    <s v="no"/>
    <n v="0.2"/>
    <s v="Minoritari"/>
    <s v="ofici"/>
    <s v="comerç"/>
    <s v="l: sintagma nominal"/>
    <s v="g: llinatge+ofici"/>
  </r>
  <r>
    <n v="840"/>
    <x v="771"/>
    <x v="161"/>
    <s v="Sant Domènec"/>
    <s v="masculí"/>
    <s v="no"/>
    <s v="no"/>
    <s v="sí"/>
    <s v="no"/>
    <s v="sí"/>
    <n v="0.6"/>
    <s v="Ocasional"/>
    <s v="ofici"/>
    <s v="comerç"/>
    <s v="l: sintagma nominal"/>
    <s v="g: llinatge+ofici"/>
  </r>
  <r>
    <n v="841"/>
    <x v="772"/>
    <x v="160"/>
    <s v="Santa Susanna"/>
    <s v="masculí"/>
    <s v="no"/>
    <s v="sí"/>
    <s v="sí"/>
    <s v="no"/>
    <s v="sí"/>
    <n v="1"/>
    <s v="Habitual"/>
    <s v="marca"/>
    <s v="comerç"/>
    <s v="l: sintagma nominal"/>
    <s v="q: nom comercial"/>
  </r>
  <r>
    <n v="842"/>
    <x v="773"/>
    <x v="4"/>
    <s v="Sant Domènec"/>
    <s v="masculí"/>
    <s v="no"/>
    <s v="sí"/>
    <s v="sí"/>
    <s v="no"/>
    <s v="sí"/>
    <n v="1"/>
    <s v="Habitual"/>
    <s v="marca"/>
    <s v="comerç"/>
    <s v="l: sintagma nominal"/>
    <s v="q: nom comercial"/>
  </r>
  <r>
    <n v="843"/>
    <x v="774"/>
    <x v="238"/>
    <s v="Santa Susanna"/>
    <s v="masculí"/>
    <s v="no"/>
    <s v="sí"/>
    <s v="sí"/>
    <s v="no"/>
    <s v="sí"/>
    <n v="1"/>
    <s v="Habitual"/>
    <s v="marca"/>
    <s v="comerç"/>
    <s v="l: sintagma nominal"/>
    <s v="q: nom comercial"/>
  </r>
  <r>
    <n v="844"/>
    <x v="775"/>
    <x v="148"/>
    <s v="Sant Roc"/>
    <s v="masculí"/>
    <s v="no"/>
    <s v="sí"/>
    <s v="sí"/>
    <s v="no"/>
    <s v="sí"/>
    <n v="0.6"/>
    <s v="Ocasional"/>
    <s v="marca"/>
    <s v="comerç"/>
    <s v="l: sintagma nominal"/>
    <s v="q: nom comercial"/>
  </r>
  <r>
    <n v="845"/>
    <x v="776"/>
    <x v="363"/>
    <s v="Santa Anna"/>
    <s v="masculí"/>
    <s v="sí"/>
    <s v="no"/>
    <s v="sí"/>
    <s v="no"/>
    <s v="no"/>
    <n v="0.2"/>
    <s v="Minoritari"/>
    <s v="institució"/>
    <s v="casa"/>
    <s v="l: sintagma nominal"/>
    <s v="p: institució"/>
  </r>
  <r>
    <n v="846"/>
    <x v="777"/>
    <x v="363"/>
    <s v="Santa Anna"/>
    <s v="masculí"/>
    <s v="sí"/>
    <s v="no"/>
    <s v="sí"/>
    <s v="sí"/>
    <s v="no"/>
    <n v="0.4"/>
    <s v="Ocasional"/>
    <s v="institució"/>
    <s v="casa"/>
    <s v="l: sintagma nominal"/>
    <s v="p: institució"/>
  </r>
  <r>
    <n v="847"/>
    <x v="778"/>
    <x v="364"/>
    <s v="Sant Roc"/>
    <s v="masculí"/>
    <s v="sí"/>
    <s v="sí"/>
    <s v="sí"/>
    <s v="sí"/>
    <s v="sí"/>
    <n v="1"/>
    <s v="Habitual"/>
    <s v="marca"/>
    <s v="casa"/>
    <s v="l: sintagma nominal"/>
    <s v="q: nom comercial"/>
  </r>
  <r>
    <n v="848"/>
    <x v="779"/>
    <x v="353"/>
    <s v="Sant Pau"/>
    <s v="femení"/>
    <s v="sí"/>
    <s v="no"/>
    <s v="sí"/>
    <s v="no"/>
    <s v="no"/>
    <n v="0.2"/>
    <s v="Minoritari"/>
    <s v="marca"/>
    <s v="casa"/>
    <s v="l: sintagma nominal"/>
    <s v="q: nom comercial"/>
  </r>
  <r>
    <n v="849"/>
    <x v="780"/>
    <x v="365"/>
    <s v="Sant Domènec"/>
    <s v="femení"/>
    <s v="sí"/>
    <s v="sí"/>
    <s v="sí"/>
    <s v="no"/>
    <s v="no"/>
    <n v="0.4"/>
    <s v="Ocasional"/>
    <s v="cognom"/>
    <s v="comerç"/>
    <s v="l: sintagma nominal"/>
    <s v="g: llinatge+ofici"/>
  </r>
  <r>
    <n v="850"/>
    <x v="781"/>
    <x v="209"/>
    <s v="Santa Anna"/>
    <s v="masculí"/>
    <s v="sí"/>
    <s v="sí"/>
    <s v="sí"/>
    <s v="no"/>
    <s v="sí"/>
    <n v="0.8"/>
    <s v="Habitual"/>
    <s v="marca"/>
    <s v="comerç"/>
    <s v="l: sintagma nominal"/>
    <s v="g: llinatge+ofici"/>
  </r>
  <r>
    <n v="851"/>
    <x v="782"/>
    <x v="189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852"/>
    <x v="783"/>
    <x v="136"/>
    <s v="Sant Ignasi"/>
    <s v="masculí"/>
    <s v="no"/>
    <s v="sí"/>
    <s v="sí"/>
    <s v="no"/>
    <s v="no"/>
    <n v="0.4"/>
    <s v="Ocasional"/>
    <s v="marca"/>
    <s v="comerç"/>
    <s v="l: sintagma nominal"/>
    <s v="q: nom comercial"/>
  </r>
  <r>
    <n v="853"/>
    <x v="784"/>
    <x v="366"/>
    <s v="Sant Serapi"/>
    <s v="masculí"/>
    <s v="sí"/>
    <s v="sí"/>
    <s v="sí"/>
    <s v="sí"/>
    <s v="sí"/>
    <n v="1"/>
    <s v="Habitual"/>
    <s v="institució"/>
    <s v="comerç"/>
    <s v="l: sintagma nominal"/>
    <s v="p: institució"/>
  </r>
  <r>
    <n v="854"/>
    <x v="785"/>
    <x v="42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55"/>
    <x v="786"/>
    <x v="222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56"/>
    <x v="787"/>
    <x v="13"/>
    <s v="Santa Susanna"/>
    <s v="masculí"/>
    <s v="sí"/>
    <s v="no"/>
    <s v="sí"/>
    <s v="no"/>
    <s v="no"/>
    <n v="0.4"/>
    <s v="Ocasional"/>
    <s v="marca"/>
    <s v="comerç"/>
    <s v="l: sintagma nominal"/>
    <s v="q: nom comercial"/>
  </r>
  <r>
    <n v="857"/>
    <x v="788"/>
    <x v="164"/>
    <s v="Sant Domènec"/>
    <s v="masculí"/>
    <s v="no"/>
    <s v="sí"/>
    <s v="sí"/>
    <s v="no"/>
    <s v="sí"/>
    <n v="1"/>
    <s v="Habitual"/>
    <s v="marca"/>
    <s v="comerç"/>
    <s v="l: sintagma nominal"/>
    <s v="q: nom comercial"/>
  </r>
  <r>
    <n v="858"/>
    <x v="789"/>
    <x v="4"/>
    <s v="Sant Domènec"/>
    <s v="femení"/>
    <s v="no"/>
    <s v="sí"/>
    <s v="sí"/>
    <s v="no"/>
    <s v="sí"/>
    <n v="0.6"/>
    <s v="Ocasional"/>
    <s v="marca"/>
    <s v="comerç"/>
    <s v="l: sintagma nominal"/>
    <s v="q: nom comercial"/>
  </r>
  <r>
    <n v="859"/>
    <x v="790"/>
    <x v="47"/>
    <s v="Sant Joan"/>
    <s v="masculí"/>
    <s v="no"/>
    <s v="sí"/>
    <s v="sí"/>
    <s v="no"/>
    <s v="sí"/>
    <n v="1"/>
    <s v="Habitual"/>
    <s v="marca"/>
    <s v="comerç"/>
    <s v="l: sintagma nominal"/>
    <s v="q: nom comercial"/>
  </r>
  <r>
    <n v="860"/>
    <x v="791"/>
    <x v="245"/>
    <s v="Sant Domènec"/>
    <s v="masculí"/>
    <s v="no"/>
    <s v="sí"/>
    <s v="sí"/>
    <s v="no"/>
    <s v="no"/>
    <n v="0.4"/>
    <s v="Ocasional"/>
    <s v="ofici"/>
    <s v="comerç"/>
    <s v="l: sintagma nominal"/>
    <s v="q: nom comercial"/>
  </r>
  <r>
    <n v="861"/>
    <x v="791"/>
    <x v="261"/>
    <s v="Sant Miquel"/>
    <s v="masculí"/>
    <s v="no"/>
    <s v="sí"/>
    <s v="sí"/>
    <s v="no"/>
    <s v="no"/>
    <n v="0.2"/>
    <s v="Minoritari"/>
    <s v="ofici"/>
    <s v="comerç"/>
    <s v="l: sintagma nominal"/>
    <s v="q: nom comercial"/>
  </r>
  <r>
    <n v="862"/>
    <x v="791"/>
    <x v="16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863"/>
    <x v="792"/>
    <x v="28"/>
    <s v="Santa Susanna"/>
    <s v="masculí"/>
    <s v="no"/>
    <s v="sí"/>
    <s v="sí"/>
    <s v="no"/>
    <s v="no"/>
    <n v="0.4"/>
    <s v="Ocasional"/>
    <s v="ofici"/>
    <s v="comerç"/>
    <s v="l: sintagma nominal"/>
    <s v="q: nom comercial"/>
  </r>
  <r>
    <n v="864"/>
    <x v="793"/>
    <x v="324"/>
    <s v="Sant Llorenç"/>
    <s v="masculí"/>
    <s v="no"/>
    <s v="sí"/>
    <s v="sí"/>
    <s v="no"/>
    <s v="sí"/>
    <n v="0.6"/>
    <s v="Ocasional"/>
    <s v="marca"/>
    <s v="comerç"/>
    <s v="l: sintagma nominal"/>
    <s v="q: nom comercial"/>
  </r>
  <r>
    <n v="865"/>
    <x v="794"/>
    <x v="60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66"/>
    <x v="795"/>
    <x v="309"/>
    <s v="Sant Pau"/>
    <s v="masculí"/>
    <s v="sí"/>
    <s v="no"/>
    <s v="sí"/>
    <s v="no"/>
    <s v="no"/>
    <n v="0.2"/>
    <s v="Minoritari"/>
    <s v="cognom"/>
    <s v="propietari"/>
    <s v="l: sintagma nominal"/>
    <s v="f: llinatge"/>
  </r>
  <r>
    <n v="867"/>
    <x v="796"/>
    <x v="33"/>
    <s v="Sant Roc"/>
    <s v="masculí"/>
    <s v="no"/>
    <s v="sí"/>
    <s v="sí"/>
    <s v="no"/>
    <s v="no"/>
    <n v="0.4"/>
    <s v="Ocasional"/>
    <s v="marca"/>
    <s v="comerç"/>
    <s v="l: sintagma nominal"/>
    <s v="q: nom comercial"/>
  </r>
  <r>
    <n v="868"/>
    <x v="797"/>
    <x v="351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69"/>
    <x v="798"/>
    <x v="125"/>
    <s v="Sant Cristòfol"/>
    <s v="femení"/>
    <s v="no"/>
    <s v="sí"/>
    <s v="sí"/>
    <s v="no"/>
    <s v="sí"/>
    <n v="0.6"/>
    <s v="Ocasional"/>
    <s v="marca"/>
    <s v="comerç"/>
    <s v="l: sintagma nominal"/>
    <s v="q: nom comercial"/>
  </r>
  <r>
    <n v="870"/>
    <x v="799"/>
    <x v="54"/>
    <s v="Santa Anna"/>
    <s v="femení"/>
    <s v="sí"/>
    <s v="sí"/>
    <s v="sí"/>
    <s v="no"/>
    <s v="sí"/>
    <n v="1"/>
    <s v="Habitual"/>
    <s v="marca"/>
    <s v="casa"/>
    <s v="l: sintagma nominal"/>
    <s v="q: nom comercial"/>
  </r>
  <r>
    <n v="871"/>
    <x v="799"/>
    <x v="16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872"/>
    <x v="800"/>
    <x v="13"/>
    <s v="Santa Susanna"/>
    <s v="femení"/>
    <s v="sí"/>
    <s v="sí"/>
    <s v="sí"/>
    <s v="no"/>
    <s v="no"/>
    <n v="0.4"/>
    <s v="Ocasional"/>
    <s v="renom"/>
    <s v="comerç"/>
    <s v="l: sintagma nominal"/>
    <s v="c: prenom+ofici"/>
  </r>
  <r>
    <n v="873"/>
    <x v="801"/>
    <x v="128"/>
    <s v="Sant Domènec"/>
    <s v="femení"/>
    <s v="sí"/>
    <s v="sí"/>
    <s v="sí"/>
    <s v="no"/>
    <s v="sí"/>
    <n v="0.8"/>
    <s v="Habitual"/>
    <s v="marca"/>
    <s v="comerç"/>
    <s v="l: sintagma nominal"/>
    <s v="q: nom comercial"/>
  </r>
  <r>
    <n v="874"/>
    <x v="802"/>
    <x v="213"/>
    <s v="Sant Serapi"/>
    <s v="femení"/>
    <s v="sí"/>
    <s v="sí"/>
    <s v="sí"/>
    <s v="no"/>
    <s v="sí"/>
    <n v="1"/>
    <s v="Habitual"/>
    <s v="renom"/>
    <s v="casa"/>
    <s v="l: sintagma nominal"/>
    <s v="o: malnom"/>
  </r>
  <r>
    <n v="875"/>
    <x v="803"/>
    <x v="98"/>
    <s v="Sant Serapi"/>
    <s v="femení"/>
    <s v="sí"/>
    <s v="sí"/>
    <s v="sí"/>
    <s v="no"/>
    <s v="no"/>
    <n v="0.2"/>
    <s v="Minoritari"/>
    <s v="renom"/>
    <s v="casa"/>
    <s v="l: sintagma nominal"/>
    <s v="o: malnom"/>
  </r>
  <r>
    <n v="876"/>
    <x v="804"/>
    <x v="367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877"/>
    <x v="805"/>
    <x v="194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878"/>
    <x v="806"/>
    <x v="4"/>
    <s v="Sant Domènec"/>
    <s v="femení"/>
    <s v="no"/>
    <s v="sí"/>
    <s v="sí"/>
    <s v="no"/>
    <s v="no"/>
    <n v="0.4"/>
    <s v="Ocasional"/>
    <s v="marca"/>
    <s v="comerç"/>
    <s v="l: sintagma nominal"/>
    <s v="q: nom comercial"/>
  </r>
  <r>
    <n v="879"/>
    <x v="807"/>
    <x v="368"/>
    <s v="Sant Llorenç"/>
    <s v="masculí"/>
    <s v="sí"/>
    <s v="no"/>
    <s v="sí"/>
    <s v="no"/>
    <s v="no"/>
    <n v="0.2"/>
    <s v="Minoritari"/>
    <s v="renom"/>
    <s v="casa"/>
    <s v="l: sintagma nominal"/>
    <s v="m: origen"/>
  </r>
  <r>
    <n v="880"/>
    <x v="808"/>
    <x v="61"/>
    <s v="Sant Miquel"/>
    <s v="femení"/>
    <s v="no"/>
    <s v="sí"/>
    <s v="sí"/>
    <s v="no"/>
    <s v="sí"/>
    <n v="1"/>
    <s v="Habitual"/>
    <s v="ofici"/>
    <s v="comerç"/>
    <s v="l: sintagma nominal"/>
    <s v="q: nom comercial"/>
  </r>
  <r>
    <n v="881"/>
    <x v="808"/>
    <x v="104"/>
    <s v="Sant Serapi"/>
    <s v="femení"/>
    <s v="no"/>
    <s v="sí"/>
    <s v="sí"/>
    <s v="no"/>
    <s v="no"/>
    <n v="0.4"/>
    <s v="Ocasional"/>
    <s v="ofici"/>
    <s v="comerç"/>
    <s v="l: sintagma nominal"/>
    <s v="q: nom comercial"/>
  </r>
  <r>
    <n v="882"/>
    <x v="809"/>
    <x v="100"/>
    <s v="Sant Domènec"/>
    <s v="femení"/>
    <s v="no"/>
    <s v="sí"/>
    <s v="sí"/>
    <s v="no"/>
    <s v="no"/>
    <n v="0.4"/>
    <s v="Ocasional"/>
    <s v="ofici"/>
    <s v="comerç"/>
    <s v="l: sintagma nominal"/>
    <s v="q: nom comercial"/>
  </r>
  <r>
    <n v="883"/>
    <x v="810"/>
    <x v="217"/>
    <s v="Sant Llorenç"/>
    <s v="femení"/>
    <s v="sí"/>
    <s v="sí"/>
    <s v="sí"/>
    <s v="sí"/>
    <s v="sí"/>
    <n v="1"/>
    <s v="Habitual"/>
    <s v="marca"/>
    <s v="comerç"/>
    <s v="l: sintagma nominal"/>
    <s v="q: nom comercial"/>
  </r>
  <r>
    <n v="884"/>
    <x v="811"/>
    <x v="369"/>
    <s v="Santa Susanna"/>
    <s v="femení"/>
    <s v="sí"/>
    <s v="sí"/>
    <s v="no"/>
    <s v="sí"/>
    <s v="sí"/>
    <n v="1"/>
    <s v="Habitual"/>
    <s v="marca"/>
    <s v="comerç"/>
    <s v="l: sintagma nominal"/>
    <s v="q: nom comercial"/>
  </r>
  <r>
    <n v="885"/>
    <x v="812"/>
    <x v="370"/>
    <s v="Santa Anna"/>
    <s v="femení"/>
    <s v="no"/>
    <s v="sí"/>
    <s v="sí"/>
    <s v="no"/>
    <s v="sí"/>
    <n v="1"/>
    <s v="Habitual"/>
    <s v="marca"/>
    <s v="comerç"/>
    <s v="l: sintagma nominal"/>
    <s v="q: nom comercial"/>
  </r>
  <r>
    <n v="886"/>
    <x v="813"/>
    <x v="77"/>
    <s v="Santa Susanna"/>
    <s v="femení"/>
    <s v="no"/>
    <s v="sí"/>
    <s v="sí"/>
    <s v="no"/>
    <s v="sí"/>
    <n v="0.6"/>
    <s v="Ocasional"/>
    <s v="marca"/>
    <s v="comerç"/>
    <s v="l: sintagma nominal"/>
    <s v="q: nom comercial"/>
  </r>
  <r>
    <n v="887"/>
    <x v="814"/>
    <x v="112"/>
    <s v="Santa Anna"/>
    <s v="masculí"/>
    <s v="no"/>
    <s v="sí"/>
    <s v="sí"/>
    <s v="no"/>
    <s v="sí"/>
    <n v="1"/>
    <s v="Habitual"/>
    <s v="marca"/>
    <s v="comerç"/>
    <s v="l: sintagma nominal"/>
    <s v="q: nom comercial"/>
  </r>
  <r>
    <n v="888"/>
    <x v="815"/>
    <x v="365"/>
    <s v="Sant Domènec"/>
    <s v="femení"/>
    <s v="sí"/>
    <s v="sí"/>
    <s v="sí"/>
    <s v="sí"/>
    <s v="sí"/>
    <n v="0.6"/>
    <s v="Ocasional"/>
    <s v="marca"/>
    <s v="comerç"/>
    <s v="l: sintagma nominal"/>
    <s v="q: nom comercial"/>
  </r>
  <r>
    <n v="889"/>
    <x v="816"/>
    <x v="288"/>
    <s v="Santa Susanna"/>
    <s v="femení"/>
    <s v="no"/>
    <s v="sí"/>
    <s v="sí"/>
    <s v="no"/>
    <s v="sí"/>
    <n v="0.6"/>
    <s v="Ocasional"/>
    <s v="marca"/>
    <s v="comerç"/>
    <s v="l: sintagma nominal"/>
    <s v="q: nom comercial"/>
  </r>
  <r>
    <n v="890"/>
    <x v="817"/>
    <x v="371"/>
    <s v="Sant Serapi"/>
    <s v="femení"/>
    <s v="no"/>
    <s v="sí"/>
    <s v="sí"/>
    <s v="no"/>
    <s v="no"/>
    <n v="0.2"/>
    <s v="Minoritari"/>
    <s v="marca"/>
    <s v="comerç"/>
    <s v="l: sintagma nominal"/>
    <s v="q: nom comercial"/>
  </r>
  <r>
    <n v="891"/>
    <x v="818"/>
    <x v="262"/>
    <s v="Sant Roc"/>
    <s v="femení"/>
    <s v="sí"/>
    <s v="sí"/>
    <s v="sí"/>
    <s v="no"/>
    <s v="sí"/>
    <n v="1"/>
    <s v="Habitual"/>
    <s v="marca"/>
    <s v="comerç"/>
    <s v="l: sintagma nominal"/>
    <s v="q: nom comercial"/>
  </r>
  <r>
    <n v="892"/>
    <x v="819"/>
    <x v="360"/>
    <s v="Sant Llorenç"/>
    <s v="femení"/>
    <s v="sí"/>
    <s v="sí"/>
    <s v="sí"/>
    <s v="no"/>
    <s v="no"/>
    <n v="0.4"/>
    <s v="Ocasional"/>
    <s v="cognom"/>
    <s v="comerç"/>
    <s v="l: sintagma nominal"/>
    <s v="g: llinatge+ofici"/>
  </r>
  <r>
    <n v="893"/>
    <x v="820"/>
    <x v="302"/>
    <s v="Santa Susanna"/>
    <s v="femení"/>
    <s v="sí"/>
    <s v="sí"/>
    <s v="sí"/>
    <s v="no"/>
    <s v="sí"/>
    <n v="0.6"/>
    <s v="Ocasional"/>
    <s v="renom"/>
    <s v="comerç"/>
    <s v="l: sintagma nominal"/>
    <s v="q: nom comercial"/>
  </r>
  <r>
    <n v="894"/>
    <x v="821"/>
    <x v="302"/>
    <s v="Santa Susanna"/>
    <s v="femení"/>
    <s v="sí"/>
    <s v="sí"/>
    <s v="sí"/>
    <s v="no"/>
    <s v="sí"/>
    <n v="0.6"/>
    <s v="Ocasional"/>
    <s v="marca"/>
    <s v="comerç"/>
    <s v="l: sintagma nominal"/>
    <s v="q: nom comercial"/>
  </r>
  <r>
    <n v="895"/>
    <x v="822"/>
    <x v="162"/>
    <s v="Sant Miquel"/>
    <s v="femení"/>
    <s v="no"/>
    <s v="sí"/>
    <s v="sí"/>
    <s v="no"/>
    <s v="sí"/>
    <n v="0.8"/>
    <s v="Habitual"/>
    <s v="marca"/>
    <s v="comerç"/>
    <s v="l: sintagma nominal"/>
    <s v="q: nom comercial"/>
  </r>
  <r>
    <n v="896"/>
    <x v="823"/>
    <x v="42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97"/>
    <x v="824"/>
    <x v="120"/>
    <s v="Sant Serapi"/>
    <s v="femení"/>
    <s v="no"/>
    <s v="sí"/>
    <s v="sí"/>
    <s v="no"/>
    <s v="sí"/>
    <n v="1"/>
    <s v="Habitual"/>
    <s v="marca"/>
    <s v="comerç"/>
    <s v="l: sintagma nominal"/>
    <s v="c: prenom+ofici"/>
  </r>
  <r>
    <n v="898"/>
    <x v="825"/>
    <x v="231"/>
    <s v="Sant Domènec"/>
    <s v="femení"/>
    <s v="no"/>
    <s v="sí"/>
    <s v="sí"/>
    <s v="no"/>
    <s v="sí"/>
    <n v="0.8"/>
    <s v="Habitual"/>
    <s v="marca"/>
    <s v="comerç"/>
    <s v="l: sintagma nominal"/>
    <s v="q: nom comercial"/>
  </r>
  <r>
    <n v="899"/>
    <x v="826"/>
    <x v="89"/>
    <s v="Sant Salvador"/>
    <s v="femení"/>
    <s v="no"/>
    <s v="sí"/>
    <s v="sí"/>
    <s v="no"/>
    <s v="sí"/>
    <n v="1"/>
    <s v="Habitual"/>
    <s v="marca"/>
    <s v="comerç"/>
    <s v="l: sintagma nominal"/>
    <s v="q: nom comercial"/>
  </r>
  <r>
    <n v="900"/>
    <x v="827"/>
    <x v="291"/>
    <s v="Sant Roc"/>
    <s v="femení"/>
    <s v="no"/>
    <s v="sí"/>
    <s v="sí"/>
    <s v="no"/>
    <s v="sí"/>
    <n v="1"/>
    <s v="Habitual"/>
    <s v="marca"/>
    <s v="comerç"/>
    <s v="l: sintagma nominal"/>
    <s v="q: nom comercial"/>
  </r>
  <r>
    <n v="901"/>
    <x v="828"/>
    <x v="279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902"/>
    <x v="829"/>
    <x v="24"/>
    <s v="Sant Domènec"/>
    <s v="femení"/>
    <s v="no"/>
    <s v="sí"/>
    <s v="sí"/>
    <s v="no"/>
    <s v="no"/>
    <n v="0.4"/>
    <s v="Ocasional"/>
    <s v="marca"/>
    <s v="comerç"/>
    <s v="l: sintagma nominal"/>
    <s v="q: nom comercial"/>
  </r>
  <r>
    <n v="903"/>
    <x v="830"/>
    <x v="27"/>
    <s v="Santa Anna"/>
    <s v="femení"/>
    <s v="no"/>
    <s v="sí"/>
    <s v="sí"/>
    <s v="no"/>
    <s v="no"/>
    <n v="0.4"/>
    <s v="Ocasional"/>
    <s v="marca"/>
    <s v="comerç"/>
    <s v="l: sintagma nominal"/>
    <s v="q: nom comercial"/>
  </r>
  <r>
    <n v="904"/>
    <x v="831"/>
    <x v="249"/>
    <s v="Sant Joan"/>
    <s v="femení"/>
    <s v="no"/>
    <s v="sí"/>
    <s v="sí"/>
    <s v="no"/>
    <s v="no"/>
    <n v="0.6"/>
    <s v="Ocasional"/>
    <s v="marca"/>
    <s v="comerç"/>
    <s v="l: sintagma nominal"/>
    <s v="q: nom comercial"/>
  </r>
  <r>
    <n v="905"/>
    <x v="832"/>
    <x v="101"/>
    <s v="Sant Serapi"/>
    <s v="femení"/>
    <s v="no"/>
    <s v="sí"/>
    <s v="sí"/>
    <s v="no"/>
    <s v="sí"/>
    <n v="1"/>
    <s v="Habitual"/>
    <s v="marca"/>
    <s v="comerç"/>
    <s v="l: sintagma nominal"/>
    <s v="q: nom comercial"/>
  </r>
  <r>
    <n v="906"/>
    <x v="833"/>
    <x v="347"/>
    <s v="Santa Susanna"/>
    <s v="femení"/>
    <s v="sí"/>
    <s v="sí"/>
    <s v="sí"/>
    <s v="sí"/>
    <s v="sí"/>
    <n v="1"/>
    <s v="Habitual"/>
    <s v="institució"/>
    <s v="casa"/>
    <s v="l: sintagma nominal"/>
    <s v="p: institució"/>
  </r>
  <r>
    <n v="907"/>
    <x v="834"/>
    <x v="309"/>
    <s v="Sant Pau"/>
    <s v="masculí"/>
    <s v="sí"/>
    <s v="sí"/>
    <s v="sí"/>
    <s v="no"/>
    <s v="sí"/>
    <n v="1"/>
    <s v="Habitual"/>
    <s v="marca"/>
    <s v="comerç"/>
    <s v="l: sintagma nominal"/>
    <s v="q: nom comercial"/>
  </r>
  <r>
    <n v="908"/>
    <x v="835"/>
    <x v="97"/>
    <s v="Sant Salvador"/>
    <s v="femení"/>
    <s v="no"/>
    <s v="sí"/>
    <s v="sí"/>
    <s v="no"/>
    <s v="sí"/>
    <n v="1"/>
    <s v="Habitual"/>
    <s v="marca"/>
    <s v="comerç"/>
    <s v="l: sintagma nominal"/>
    <s v="q: nom comercial"/>
  </r>
  <r>
    <n v="909"/>
    <x v="836"/>
    <x v="372"/>
    <s v="Sant Pau"/>
    <s v="masculí"/>
    <s v="sí"/>
    <s v="sí"/>
    <s v="sí"/>
    <s v="sí"/>
    <s v="sí"/>
    <n v="0.6"/>
    <s v="Ocasional"/>
    <s v="ofici"/>
    <s v="casa"/>
    <s v="l: sintagma nominal"/>
    <s v="g: llinatge+ofici"/>
  </r>
  <r>
    <n v="910"/>
    <x v="837"/>
    <x v="239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911"/>
    <x v="838"/>
    <x v="4"/>
    <s v="Sant Domènec"/>
    <s v="femení"/>
    <s v="no"/>
    <s v="sí"/>
    <s v="sí"/>
    <s v="no"/>
    <s v="sí"/>
    <n v="1"/>
    <s v="Habitual"/>
    <s v="marca"/>
    <s v="comerç"/>
    <s v="l: sintagma nominal"/>
    <s v="c: prenom+ofici"/>
  </r>
  <r>
    <n v="912"/>
    <x v="839"/>
    <x v="288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913"/>
    <x v="840"/>
    <x v="276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914"/>
    <x v="841"/>
    <x v="249"/>
    <s v="Sant Joan"/>
    <s v="femení"/>
    <s v="no"/>
    <s v="sí"/>
    <s v="sí"/>
    <s v="no"/>
    <s v="no"/>
    <n v="0.4"/>
    <s v="Ocasional"/>
    <s v="ofici"/>
    <s v="comerç"/>
    <s v="l: sintagma nominal"/>
    <s v="g: llinatge+ofici"/>
  </r>
  <r>
    <n v="915"/>
    <x v="842"/>
    <x v="59"/>
    <s v="Sant Roc"/>
    <s v="masculí"/>
    <s v="no"/>
    <s v="sí"/>
    <s v="sí"/>
    <s v="no"/>
    <s v="no"/>
    <n v="0.4"/>
    <s v="Ocasional"/>
    <s v="marca"/>
    <s v="comerç"/>
    <s v="l: sintagma nominal"/>
    <s v="q: nom comercial"/>
  </r>
  <r>
    <n v="916"/>
    <x v="843"/>
    <x v="222"/>
    <s v="Santa Susanna"/>
    <s v="masculí"/>
    <s v="no"/>
    <s v="sí"/>
    <s v="sí"/>
    <s v="no"/>
    <s v="sí"/>
    <n v="1"/>
    <s v="Habitual"/>
    <s v="marca"/>
    <s v="comerç"/>
    <s v="l: sintagma nominal"/>
    <s v="q: nom comercial"/>
  </r>
  <r>
    <n v="917"/>
    <x v="844"/>
    <x v="293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918"/>
    <x v="845"/>
    <x v="219"/>
    <s v="Sant Roc"/>
    <s v="masculí"/>
    <s v="sí"/>
    <s v="sí"/>
    <s v="sí"/>
    <s v="no"/>
    <s v="sí"/>
    <n v="0.8"/>
    <s v="Habitual"/>
    <s v="marca"/>
    <s v="comerç"/>
    <s v="l: sintagma nominal"/>
    <s v="g: llinatge+ofici"/>
  </r>
  <r>
    <n v="919"/>
    <x v="846"/>
    <x v="373"/>
    <s v="Sant Miquel"/>
    <s v="masculí"/>
    <s v="sí"/>
    <s v="sí"/>
    <s v="sí"/>
    <s v="sí"/>
    <s v="sí"/>
    <n v="0.6"/>
    <s v="Ocasional"/>
    <s v="renom"/>
    <s v="casa"/>
    <s v="l: sintagma nominal"/>
    <s v="o: malnom"/>
  </r>
  <r>
    <n v="920"/>
    <x v="847"/>
    <x v="67"/>
    <s v="Sant Llorenç"/>
    <s v="masculí"/>
    <s v="no"/>
    <s v="sí"/>
    <s v="sí"/>
    <s v="no"/>
    <s v="no"/>
    <n v="0.2"/>
    <s v="Minoritari"/>
    <s v="marca"/>
    <s v="comerç"/>
    <s v="l: sintagma nominal"/>
    <s v="q: nom comercial"/>
  </r>
  <r>
    <n v="921"/>
    <x v="848"/>
    <x v="152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922"/>
    <x v="849"/>
    <x v="234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923"/>
    <x v="850"/>
    <x v="294"/>
    <s v="Sant Serapi"/>
    <s v="masculí"/>
    <s v="sí"/>
    <s v="sí"/>
    <s v="sí"/>
    <s v="no"/>
    <s v="no"/>
    <n v="0.4"/>
    <s v="Ocasional"/>
    <s v="institució"/>
    <s v="casa"/>
    <s v="l: sintagma nominal"/>
    <s v="p: institució"/>
  </r>
  <r>
    <n v="924"/>
    <x v="851"/>
    <x v="6"/>
    <s v="Sant Serapi"/>
    <s v="masculí"/>
    <s v="no"/>
    <s v="sí"/>
    <s v="sí"/>
    <s v="no"/>
    <s v="sí"/>
    <n v="1"/>
    <s v="Habitual"/>
    <s v="religios"/>
    <s v="comerç"/>
    <s v="l: sintagma nominal"/>
    <s v="p: institució"/>
  </r>
  <r>
    <n v="925"/>
    <x v="852"/>
    <x v="162"/>
    <s v="Sant Miquel"/>
    <s v="masculí"/>
    <s v="no"/>
    <s v="sí"/>
    <s v="sí"/>
    <s v="no"/>
    <s v="no"/>
    <n v="0.6"/>
    <s v="Ocasional"/>
    <s v="marca"/>
    <s v="comerç"/>
    <s v="l: sintagma nominal"/>
    <s v="q: nom comercial"/>
  </r>
  <r>
    <n v="926"/>
    <x v="853"/>
    <x v="0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927"/>
    <x v="854"/>
    <x v="249"/>
    <s v="Sant Joan"/>
    <s v="femení"/>
    <s v="no"/>
    <s v="sí"/>
    <s v="sí"/>
    <s v="no"/>
    <s v="sí"/>
    <n v="1"/>
    <s v="Habitual"/>
    <s v="marca"/>
    <s v="comerç"/>
    <s v="l: sintagma nominal"/>
    <s v="q: nom comercial"/>
  </r>
  <r>
    <n v="928"/>
    <x v="855"/>
    <x v="92"/>
    <s v="Sant Pau"/>
    <s v="masculí"/>
    <s v="no"/>
    <s v="sí"/>
    <s v="sí"/>
    <s v="no"/>
    <s v="no"/>
    <n v="0.6"/>
    <s v="Ocasional"/>
    <s v="cognom"/>
    <s v="família"/>
    <s v="l: sintagma nominal"/>
    <s v="f: llinatge"/>
  </r>
  <r>
    <n v="929"/>
    <x v="856"/>
    <x v="104"/>
    <s v="Sant Serapi"/>
    <s v="femení"/>
    <s v="no"/>
    <s v="sí"/>
    <s v="sí"/>
    <s v="no"/>
    <s v="no"/>
    <n v="0.2"/>
    <s v="Minoritari"/>
    <s v="institució"/>
    <s v="comerç"/>
    <s v="l: sintagma nominal"/>
    <s v="p: institució"/>
  </r>
  <r>
    <n v="930"/>
    <x v="857"/>
    <x v="14"/>
    <s v="Sant Domènec"/>
    <s v="femení"/>
    <s v="no"/>
    <s v="sí"/>
    <s v="sí"/>
    <s v="no"/>
    <s v="sí"/>
    <n v="1"/>
    <s v="Habitual"/>
    <s v="institució"/>
    <s v="comerç"/>
    <s v="l: sintagma nominal"/>
    <s v="p: institució"/>
  </r>
  <r>
    <n v="931"/>
    <x v="858"/>
    <x v="302"/>
    <s v="Santa Susanna"/>
    <s v="masculí"/>
    <s v="no"/>
    <s v="sí"/>
    <s v="sí"/>
    <s v="no"/>
    <s v="sí"/>
    <n v="1"/>
    <s v="Habitual"/>
    <s v="ofici"/>
    <s v="comerç"/>
    <s v="l: sintagma nominal"/>
    <s v="g: llinatge+ofici"/>
  </r>
  <r>
    <n v="932"/>
    <x v="859"/>
    <x v="6"/>
    <s v="Sant Serapi"/>
    <s v="masculí"/>
    <s v="sí"/>
    <s v="sí"/>
    <s v="sí"/>
    <s v="sí"/>
    <s v="sí"/>
    <n v="1"/>
    <s v="Habitual"/>
    <s v="religios"/>
    <s v="casa"/>
    <s v="l: sintagma nominal"/>
    <s v="p: institució"/>
  </r>
  <r>
    <n v="933"/>
    <x v="860"/>
    <x v="219"/>
    <s v="Sant Roc"/>
    <s v="masculí"/>
    <s v="sí"/>
    <s v="sí"/>
    <s v="sí"/>
    <s v="sí"/>
    <s v="sí"/>
    <n v="1"/>
    <s v="Habitual"/>
    <s v="marca"/>
    <s v="comerç"/>
    <s v="l: sintagma nominal"/>
    <s v="q: nom comercial"/>
  </r>
  <r>
    <n v="934"/>
    <x v="861"/>
    <x v="5"/>
    <s v="Sant Ignasi"/>
    <s v="masculí"/>
    <s v="sí"/>
    <s v="sí"/>
    <s v="sí"/>
    <s v="sí"/>
    <s v="sí"/>
    <n v="1"/>
    <s v="Habitual"/>
    <s v="cognom"/>
    <s v="casa"/>
    <s v="l: sintagma nominal"/>
    <s v="f: llinatge"/>
  </r>
  <r>
    <n v="935"/>
    <x v="862"/>
    <x v="5"/>
    <s v="Sant Ignasi"/>
    <s v="masculí"/>
    <s v="sí"/>
    <s v="sí"/>
    <s v="sí"/>
    <s v="no"/>
    <s v="sí"/>
    <n v="1"/>
    <s v="Habitual"/>
    <s v="cognom"/>
    <s v="casa"/>
    <s v="l: sintagma nominal"/>
    <s v="f: llinatge"/>
  </r>
  <r>
    <n v="936"/>
    <x v="863"/>
    <x v="374"/>
    <s v="Sant Roc"/>
    <s v="masculí"/>
    <s v="no"/>
    <s v="sí"/>
    <s v="sí"/>
    <s v="no"/>
    <s v="sí"/>
    <n v="1"/>
    <s v="Habitual"/>
    <s v="marca"/>
    <s v="comerç"/>
    <s v="l: sintagma nominal"/>
    <s v="g: llinatge+ofici"/>
  </r>
  <r>
    <n v="937"/>
    <x v="864"/>
    <x v="8"/>
    <s v="Sant Miquel"/>
    <s v="masculí"/>
    <s v="no"/>
    <s v="sí"/>
    <s v="sí"/>
    <s v="no"/>
    <s v="sí"/>
    <n v="1"/>
    <s v="Habitual"/>
    <s v="marca"/>
    <s v="comerç"/>
    <s v="l: sintagma nominal"/>
    <s v="k: ofici+origen"/>
  </r>
  <r>
    <n v="938"/>
    <x v="865"/>
    <x v="93"/>
    <s v="Sant Roc"/>
    <s v="masculí"/>
    <s v="no"/>
    <s v="sí"/>
    <s v="sí"/>
    <s v="no"/>
    <s v="no"/>
    <n v="0.4"/>
    <s v="Ocasional"/>
    <s v="marca"/>
    <s v="comerç"/>
    <s v="l: sintagma nominal"/>
    <s v="q: nom comercial"/>
  </r>
  <r>
    <n v="939"/>
    <x v="865"/>
    <x v="374"/>
    <s v="Sant Roc"/>
    <s v="masculí"/>
    <s v="no"/>
    <s v="sí"/>
    <s v="sí"/>
    <s v="no"/>
    <s v="no"/>
    <n v="0.6"/>
    <s v="Ocasional"/>
    <s v="marca"/>
    <s v="comerç"/>
    <s v="l: sintagma nominal"/>
    <s v="q: nom comercial"/>
  </r>
  <r>
    <n v="940"/>
    <x v="866"/>
    <x v="234"/>
    <s v="Sant Roc"/>
    <s v="masculí"/>
    <s v="no"/>
    <s v="sí"/>
    <s v="sí"/>
    <s v="no"/>
    <s v="no"/>
    <n v="0.2"/>
    <s v="Minoritari"/>
    <s v="ofici"/>
    <s v="comerç"/>
    <s v="l: sintagma nominal"/>
    <s v="q: nom comercial"/>
  </r>
  <r>
    <n v="941"/>
    <x v="867"/>
    <x v="186"/>
    <s v="Sant Cristòfol"/>
    <s v="femení"/>
    <s v="no"/>
    <s v="sí"/>
    <s v="sí"/>
    <s v="no"/>
    <s v="no"/>
    <n v="0.2"/>
    <s v="Minoritari"/>
    <s v="ofici"/>
    <s v="comerç"/>
    <s v="l: sintagma nominal"/>
    <s v="c: prenom+ofici"/>
  </r>
  <r>
    <n v="942"/>
    <x v="868"/>
    <x v="351"/>
    <s v="Santa Susanna"/>
    <s v="femení"/>
    <s v="no"/>
    <s v="sí"/>
    <s v="sí"/>
    <s v="no"/>
    <s v="no"/>
    <n v="0.4"/>
    <s v="Ocasional"/>
    <s v="ofici"/>
    <s v="comerç"/>
    <s v="l: sintagma nominal"/>
    <s v="k: ofici+origen"/>
  </r>
  <r>
    <n v="943"/>
    <x v="869"/>
    <x v="186"/>
    <s v="Sant Cristòfol"/>
    <s v="femení"/>
    <s v="no"/>
    <s v="sí"/>
    <s v="sí"/>
    <s v="no"/>
    <s v="no"/>
    <n v="0.4"/>
    <s v="Ocasional"/>
    <s v="ofici"/>
    <s v="comerç"/>
    <s v="l: sintagma nominal"/>
    <s v="g: llinatge+ofici"/>
  </r>
  <r>
    <n v="944"/>
    <x v="870"/>
    <x v="15"/>
    <s v="Sant Miquel"/>
    <s v="femení"/>
    <s v="no"/>
    <s v="sí"/>
    <s v="sí"/>
    <s v="no"/>
    <s v="sí"/>
    <n v="1"/>
    <s v="Habitual"/>
    <s v="ofici"/>
    <s v="comerç"/>
    <s v="l: sintagma nominal"/>
    <s v="c: prenom+ofici"/>
  </r>
  <r>
    <n v="945"/>
    <x v="871"/>
    <x v="375"/>
    <s v="Sant Llorenç"/>
    <s v="femení"/>
    <s v="no"/>
    <s v="sí"/>
    <s v="sí"/>
    <s v="no"/>
    <s v="no"/>
    <n v="0.2"/>
    <s v="Minoritari"/>
    <s v="ofici"/>
    <s v="comerç"/>
    <s v="l: sintagma nominal"/>
    <s v="g: llinatge+ofici"/>
  </r>
  <r>
    <n v="946"/>
    <x v="872"/>
    <x v="375"/>
    <s v="Sant Llorenç"/>
    <s v="femení"/>
    <s v="no"/>
    <s v="sí"/>
    <s v="sí"/>
    <s v="no"/>
    <s v="no"/>
    <n v="0.4"/>
    <s v="Ocasional"/>
    <s v="ofici"/>
    <s v="comerç"/>
    <s v="l: sintagma nominal"/>
    <s v="c: prenom+ofici"/>
  </r>
  <r>
    <n v="947"/>
    <x v="873"/>
    <x v="121"/>
    <s v="Sant Serapi"/>
    <s v="femení"/>
    <s v="no"/>
    <s v="sí"/>
    <s v="sí"/>
    <s v="no"/>
    <s v="sí"/>
    <n v="1"/>
    <s v="Habitual"/>
    <s v="ofici"/>
    <s v="comerç"/>
    <s v="l: sintagma nominal"/>
    <s v="c: prenom+ofici"/>
  </r>
  <r>
    <n v="948"/>
    <x v="874"/>
    <x v="376"/>
    <s v="Sant Pau"/>
    <s v="femení"/>
    <s v="sí"/>
    <s v="sí"/>
    <s v="no"/>
    <s v="sí"/>
    <s v="sí"/>
    <n v="1"/>
    <s v="Habitual"/>
    <s v="ofici"/>
    <s v="comerç"/>
    <s v="l: sintagma nominal"/>
    <s v="c: prenom+ofici"/>
  </r>
  <r>
    <n v="949"/>
    <x v="875"/>
    <x v="179"/>
    <s v="Sant Pau"/>
    <s v="femení"/>
    <s v="no"/>
    <s v="sí"/>
    <s v="sí"/>
    <s v="no"/>
    <s v="sí"/>
    <n v="0.8"/>
    <s v="Habitual"/>
    <s v="ofici"/>
    <s v="comerç"/>
    <s v="l: sintagma nominal"/>
    <s v="c: prenom+ofici"/>
  </r>
  <r>
    <n v="950"/>
    <x v="876"/>
    <x v="235"/>
    <s v="Sant Domènec"/>
    <s v="femení"/>
    <s v="no"/>
    <s v="sí"/>
    <s v="sí"/>
    <s v="no"/>
    <s v="sí"/>
    <n v="1"/>
    <s v="Habitual"/>
    <s v="ofici"/>
    <s v="comerç"/>
    <s v="l: sintagma nominal"/>
    <s v="c: prenom+ofici"/>
  </r>
  <r>
    <n v="951"/>
    <x v="877"/>
    <x v="179"/>
    <s v="Sant Roc"/>
    <s v="femení"/>
    <s v="no"/>
    <s v="sí"/>
    <s v="sí"/>
    <s v="no"/>
    <s v="sí"/>
    <n v="0.6"/>
    <s v="Ocasional"/>
    <s v="ofici"/>
    <s v="comerç"/>
    <s v="l: sintagma nominal"/>
    <s v="c: prenom+ofici"/>
  </r>
  <r>
    <n v="952"/>
    <x v="878"/>
    <x v="377"/>
    <s v="Sant Pau"/>
    <s v="femení"/>
    <s v="no"/>
    <s v="sí"/>
    <s v="sí"/>
    <s v="no"/>
    <s v="sí"/>
    <n v="0.8"/>
    <s v="Habitual"/>
    <s v="ofici"/>
    <s v="comerç"/>
    <s v="l: sintagma nominal"/>
    <s v="c: prenom+ofici"/>
  </r>
  <r>
    <n v="953"/>
    <x v="879"/>
    <x v="120"/>
    <s v="Sant Serapi"/>
    <s v="femení"/>
    <s v="no"/>
    <s v="sí"/>
    <s v="sí"/>
    <s v="no"/>
    <s v="no"/>
    <n v="0.4"/>
    <s v="Ocasional"/>
    <s v="ofici"/>
    <s v="comerç"/>
    <s v="l: sintagma nominal"/>
    <s v="c: prenom+ofici"/>
  </r>
  <r>
    <n v="954"/>
    <x v="880"/>
    <x v="151"/>
    <s v="Sant Cristòfol"/>
    <s v="femení"/>
    <s v="no"/>
    <s v="sí"/>
    <s v="sí"/>
    <s v="no"/>
    <s v="no"/>
    <n v="0.2"/>
    <s v="Minoritari"/>
    <s v="ofici"/>
    <s v="comerç"/>
    <s v="l: sintagma nominal"/>
    <s v="g: llinatge+ofici"/>
  </r>
  <r>
    <n v="955"/>
    <x v="881"/>
    <x v="23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956"/>
    <x v="882"/>
    <x v="378"/>
    <s v="Sant Llorenç"/>
    <s v="masculí"/>
    <s v="sí"/>
    <s v="sí"/>
    <s v="sí"/>
    <s v="sí"/>
    <s v="sí"/>
    <n v="0.6"/>
    <s v="Ocasional"/>
    <s v="cognom"/>
    <s v="propietari"/>
    <s v="l: sintagma nominal"/>
    <s v="l: ofici+malnom"/>
  </r>
  <r>
    <n v="957"/>
    <x v="883"/>
    <x v="360"/>
    <s v="Sant Llorenç"/>
    <s v="masculí"/>
    <s v="sí"/>
    <s v="sí"/>
    <s v="sí"/>
    <s v="sí"/>
    <s v="sí"/>
    <n v="0.8"/>
    <s v="Habitual"/>
    <s v="cognom"/>
    <s v="casa"/>
    <s v="l: sintagma nominal"/>
    <s v="f: llinatge"/>
  </r>
  <r>
    <n v="958"/>
    <x v="884"/>
    <x v="4"/>
    <s v="Sant Domènec"/>
    <s v="masculí"/>
    <s v="no"/>
    <s v="sí"/>
    <s v="sí"/>
    <s v="no"/>
    <s v="no"/>
    <n v="0.4"/>
    <s v="Ocasional"/>
    <s v="cognom"/>
    <s v="comerç"/>
    <s v="l: sintagma nominal"/>
    <s v="c: prenom+ofici"/>
  </r>
  <r>
    <n v="959"/>
    <x v="885"/>
    <x v="172"/>
    <s v="Sant Roc"/>
    <s v="masculí"/>
    <s v="sí"/>
    <s v="sí"/>
    <s v="sí"/>
    <s v="no"/>
    <s v="sí"/>
    <n v="1"/>
    <s v="Habitual"/>
    <s v="marca"/>
    <s v="comerç"/>
    <s v="l: sintagma nominal"/>
    <s v="q: nom comercial"/>
  </r>
  <r>
    <n v="960"/>
    <x v="886"/>
    <x v="379"/>
    <s v="Sant Llorenç"/>
    <s v="femení"/>
    <s v="sí"/>
    <s v="sí"/>
    <s v="sí"/>
    <s v="no"/>
    <s v="no"/>
    <n v="0.4"/>
    <s v="Ocasional"/>
    <s v="nom"/>
    <s v="propietari"/>
    <s v="l: sintagma nominal"/>
    <s v="d: prenom+origen"/>
  </r>
  <r>
    <n v="961"/>
    <x v="887"/>
    <x v="223"/>
    <s v="Sant Salvador"/>
    <s v="femení"/>
    <s v="sí"/>
    <s v="sí"/>
    <s v="sí"/>
    <s v="no"/>
    <s v="sí"/>
    <n v="0.8"/>
    <s v="Habitual"/>
    <s v="renom"/>
    <s v="casa"/>
    <s v="l: sintagma nominal"/>
    <s v="k: ofici+origen"/>
  </r>
  <r>
    <n v="962"/>
    <x v="888"/>
    <x v="380"/>
    <s v="Sant Llorenç"/>
    <s v="femení"/>
    <s v="sí"/>
    <s v="sí"/>
    <s v="sí"/>
    <s v="sí"/>
    <s v="no"/>
    <n v="0.4"/>
    <s v="Ocasional"/>
    <s v="cognom"/>
    <s v="casa"/>
    <s v="l: sintagma nominal"/>
    <s v="g: llinatge+ofici"/>
  </r>
  <r>
    <n v="963"/>
    <x v="889"/>
    <x v="4"/>
    <s v="Sant Domènec"/>
    <s v="femení"/>
    <s v="no"/>
    <s v="sí"/>
    <s v="sí"/>
    <s v="no"/>
    <s v="no"/>
    <n v="0.2"/>
    <s v="Minoritari"/>
    <s v="marca"/>
    <s v="comerç"/>
    <s v="l: sintagma nominal"/>
    <s v="q: nom comercial"/>
  </r>
  <r>
    <n v="964"/>
    <x v="890"/>
    <x v="127"/>
    <s v="Sant Llorenç"/>
    <s v="masculí"/>
    <s v="sí"/>
    <s v="sí"/>
    <s v="sí"/>
    <s v="no"/>
    <s v="no"/>
    <n v="0.2"/>
    <s v="Minoritari"/>
    <s v="cognom"/>
    <s v="comerç"/>
    <s v="l: sintagma nominal"/>
    <s v="g: llinatge+ofici"/>
  </r>
  <r>
    <n v="965"/>
    <x v="891"/>
    <x v="310"/>
    <s v="Santa Susanna"/>
    <s v="femení"/>
    <s v="no"/>
    <s v="sí"/>
    <s v="sí"/>
    <s v="no"/>
    <s v="no"/>
    <n v="0.2"/>
    <s v="Minoritari"/>
    <s v="cognom"/>
    <s v="comerç"/>
    <s v="l: sintagma nominal"/>
    <s v="g: llinatge+ofici"/>
  </r>
  <r>
    <n v="966"/>
    <x v="892"/>
    <x v="27"/>
    <s v="Santa Anna"/>
    <s v="masculí"/>
    <s v="no"/>
    <s v="sí"/>
    <s v="sí"/>
    <s v="no"/>
    <s v="no"/>
    <n v="0.4"/>
    <s v="Ocasional"/>
    <s v="marca"/>
    <s v="comerç"/>
    <s v="l: sintagma nominal"/>
    <s v="q: nom comercial"/>
  </r>
  <r>
    <n v="967"/>
    <x v="893"/>
    <x v="340"/>
    <s v="Sant Ignasi"/>
    <s v="masculí"/>
    <s v="no"/>
    <s v="sí"/>
    <s v="sí"/>
    <s v="no"/>
    <s v="no"/>
    <n v="0.2"/>
    <s v="Minoritari"/>
    <s v="ofici"/>
    <s v="comerç"/>
    <s v="l: sintagma nominal"/>
    <s v="p: institució"/>
  </r>
  <r>
    <n v="968"/>
    <x v="894"/>
    <x v="197"/>
    <s v="Sant Miquel"/>
    <s v="masculí"/>
    <s v="no"/>
    <s v="sí"/>
    <s v="sí"/>
    <s v="no"/>
    <s v="no"/>
    <n v="0.4"/>
    <s v="Ocasional"/>
    <s v="cognom"/>
    <s v="comerç"/>
    <s v="l: sintagma nominal"/>
    <s v="g: llinatge+ofici"/>
  </r>
  <r>
    <n v="969"/>
    <x v="895"/>
    <x v="88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970"/>
    <x v="896"/>
    <x v="154"/>
    <s v="Sant Joan"/>
    <s v="masculí"/>
    <s v="no"/>
    <s v="sí"/>
    <s v="sí"/>
    <s v="no"/>
    <s v="sí"/>
    <n v="0.8"/>
    <s v="Habitual"/>
    <s v="ofici"/>
    <s v="comerç"/>
    <s v="l: sintagma nominal"/>
    <s v="q: nom comercial"/>
  </r>
  <r>
    <n v="971"/>
    <x v="897"/>
    <x v="291"/>
    <s v="Sant Roc"/>
    <s v="masculí"/>
    <s v="no"/>
    <s v="sí"/>
    <s v="sí"/>
    <s v="no"/>
    <s v="no"/>
    <n v="0.2"/>
    <s v="Minoritari"/>
    <s v="marca"/>
    <s v="comerç"/>
    <s v="l: sintagma nominal"/>
    <s v="q: nom comercial"/>
  </r>
  <r>
    <n v="972"/>
    <x v="898"/>
    <x v="249"/>
    <s v="Sant Joan"/>
    <s v="femení"/>
    <s v="no"/>
    <s v="sí"/>
    <s v="sí"/>
    <s v="no"/>
    <s v="sí"/>
    <n v="1"/>
    <s v="Habitual"/>
    <s v="nom"/>
    <s v="comerç"/>
    <s v="l: sintagma nominal"/>
    <s v="b: prenom+llinatge"/>
  </r>
  <r>
    <n v="973"/>
    <x v="899"/>
    <x v="260"/>
    <s v="Sant Ignasi"/>
    <s v="masculí"/>
    <s v="sí"/>
    <s v="sí"/>
    <s v="sí"/>
    <s v="no"/>
    <s v="no"/>
    <n v="0.4"/>
    <s v="Ocasional"/>
    <s v="ofici"/>
    <s v="comerç"/>
    <s v="l: sintagma nominal"/>
    <s v="g: llinatge+ofici"/>
  </r>
  <r>
    <n v="974"/>
    <x v="900"/>
    <x v="102"/>
    <s v="Santa Anna"/>
    <s v="masculí"/>
    <s v="no"/>
    <s v="sí"/>
    <s v="sí"/>
    <s v="no"/>
    <s v="no"/>
    <n v="0.2"/>
    <s v="Minoritari"/>
    <s v="ofici"/>
    <s v="comerç"/>
    <s v="l: sintagma nominal"/>
    <s v="g: llinatge+ofici"/>
  </r>
  <r>
    <n v="975"/>
    <x v="901"/>
    <x v="100"/>
    <s v="Sant Domènec"/>
    <s v="masculí"/>
    <s v="sí"/>
    <s v="sí"/>
    <s v="sí"/>
    <s v="no"/>
    <s v="no"/>
    <n v="0.4"/>
    <s v="Ocasional"/>
    <s v="ofici"/>
    <s v="comerç"/>
    <s v="l: sintagma nominal"/>
    <s v="g: llinatge+ofici"/>
  </r>
  <r>
    <n v="976"/>
    <x v="902"/>
    <x v="192"/>
    <s v="Sant Domènec"/>
    <s v="masculí"/>
    <s v="no"/>
    <s v="sí"/>
    <s v="sí"/>
    <s v="no"/>
    <s v="no"/>
    <n v="0.2"/>
    <s v="Minoritari"/>
    <s v="nom"/>
    <s v="comerç"/>
    <s v="l: sintagma nominal"/>
    <s v="c: prenom+ofici"/>
  </r>
  <r>
    <n v="977"/>
    <x v="903"/>
    <x v="125"/>
    <s v="Sant Cristòfol"/>
    <s v="masculí"/>
    <s v="no"/>
    <s v="sí"/>
    <s v="sí"/>
    <s v="no"/>
    <s v="no"/>
    <n v="0.4"/>
    <s v="Ocasional"/>
    <s v="nom"/>
    <s v="comerç"/>
    <s v="l: sintagma nominal"/>
    <s v="k: ofici+origen"/>
  </r>
  <r>
    <n v="978"/>
    <x v="904"/>
    <x v="195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979"/>
    <x v="905"/>
    <x v="279"/>
    <s v="Sant Domènec"/>
    <s v="masculí"/>
    <s v="no"/>
    <s v="sí"/>
    <s v="sí"/>
    <s v="no"/>
    <s v="no"/>
    <n v="0.4"/>
    <s v="Ocasional"/>
    <s v="ofici"/>
    <s v="comerç"/>
    <s v="l: sintagma nominal"/>
    <s v="c: prenom+ofici"/>
  </r>
  <r>
    <n v="980"/>
    <x v="906"/>
    <x v="123"/>
    <s v="Sant Miquel"/>
    <s v="masculí"/>
    <s v="no"/>
    <s v="sí"/>
    <s v="sí"/>
    <s v="no"/>
    <s v="no"/>
    <n v="0.2"/>
    <s v="Minoritari"/>
    <s v="ofici"/>
    <s v="comerç"/>
    <s v="l: sintagma nominal"/>
    <s v="g: llinatge+ofici"/>
  </r>
  <r>
    <n v="981"/>
    <x v="907"/>
    <x v="5"/>
    <s v="Sant Ignasi"/>
    <s v="masculí"/>
    <s v="sí"/>
    <s v="sí"/>
    <s v="sí"/>
    <s v="no"/>
    <s v="no"/>
    <n v="0.2"/>
    <s v="Minoritari"/>
    <s v="institució"/>
    <s v="casa"/>
    <s v="l: sintagma nominal"/>
    <s v="p: institució"/>
  </r>
  <r>
    <n v="982"/>
    <x v="908"/>
    <x v="374"/>
    <s v="Sant Roc"/>
    <s v="masculí"/>
    <s v="no"/>
    <s v="sí"/>
    <s v="sí"/>
    <s v="no"/>
    <s v="sí"/>
    <n v="1"/>
    <s v="Habitual"/>
    <s v="marca"/>
    <s v="comerç"/>
    <s v="l: sintagma nominal"/>
    <s v="q: nom comercial"/>
  </r>
  <r>
    <n v="983"/>
    <x v="909"/>
    <x v="138"/>
    <s v="Sant Ignasi"/>
    <s v="masculí"/>
    <s v="sí"/>
    <s v="no"/>
    <s v="sí"/>
    <s v="no"/>
    <s v="sí"/>
    <n v="0.6"/>
    <s v="Ocasional"/>
    <s v="nom"/>
    <s v="casa"/>
    <s v="l: sintagma nominal"/>
    <s v="b: prenom+llinatge"/>
  </r>
  <r>
    <n v="984"/>
    <x v="910"/>
    <x v="102"/>
    <s v="Santa Anna"/>
    <s v="masculí"/>
    <s v="no"/>
    <s v="sí"/>
    <s v="sí"/>
    <s v="no"/>
    <s v="sí"/>
    <n v="1"/>
    <s v="Habitual"/>
    <s v="marca"/>
    <s v="comerç"/>
    <s v="l: sintagma nominal"/>
    <s v="q: nom comercial"/>
  </r>
  <r>
    <n v="985"/>
    <x v="911"/>
    <x v="360"/>
    <s v="Sant Llorenç"/>
    <s v="masculí"/>
    <s v="sí"/>
    <s v="sí"/>
    <s v="sí"/>
    <s v="no"/>
    <s v="no"/>
    <n v="0.4"/>
    <s v="Ocasional"/>
    <s v="marca"/>
    <s v="comerç"/>
    <s v="l: sintagma nominal"/>
    <s v="q: nom comercial"/>
  </r>
  <r>
    <n v="986"/>
    <x v="912"/>
    <x v="379"/>
    <s v="Sant Llorenç"/>
    <s v="masculí"/>
    <s v="sí"/>
    <s v="sí"/>
    <s v="sí"/>
    <s v="sí"/>
    <s v="sí"/>
    <n v="1"/>
    <s v="Habitual"/>
    <s v="marca"/>
    <s v="casa"/>
    <s v="l: sintagma nominal"/>
    <s v="q: nom comercial"/>
  </r>
  <r>
    <n v="987"/>
    <x v="913"/>
    <x v="66"/>
    <s v="Sant Miquel"/>
    <s v="masculí"/>
    <s v="no"/>
    <s v="sí"/>
    <s v="sí"/>
    <s v="no"/>
    <s v="sí"/>
    <n v="1"/>
    <s v="Habitual"/>
    <s v="marca"/>
    <s v="comerç"/>
    <s v="l: sintagma nominal"/>
    <s v="k: ofici+origen"/>
  </r>
  <r>
    <n v="988"/>
    <x v="914"/>
    <x v="381"/>
    <s v="Sant Pau"/>
    <s v="masculí"/>
    <s v="no"/>
    <s v="sí"/>
    <s v="sí"/>
    <s v="no"/>
    <s v="sí"/>
    <n v="1"/>
    <s v="Habitual"/>
    <s v="marca"/>
    <s v="comerç"/>
    <s v="l: sintagma nominal"/>
    <s v="q: nom comercial"/>
  </r>
  <r>
    <n v="989"/>
    <x v="915"/>
    <x v="249"/>
    <s v="Sant Joan"/>
    <s v="masculí"/>
    <s v="no"/>
    <s v="sí"/>
    <s v="sí"/>
    <s v="no"/>
    <s v="no"/>
    <n v="0.4"/>
    <s v="Ocasional"/>
    <s v="marca"/>
    <s v="comerç"/>
    <s v="l: sintagma nominal"/>
    <s v="q: nom comercial"/>
  </r>
  <r>
    <n v="990"/>
    <x v="916"/>
    <x v="349"/>
    <s v="Sant Pau"/>
    <s v="masculí"/>
    <s v="sí"/>
    <s v="sí"/>
    <s v="sí"/>
    <s v="no"/>
    <s v="sí"/>
    <n v="1"/>
    <s v="Habitual"/>
    <s v="marca"/>
    <s v="comerç"/>
    <s v="l: sintagma nominal"/>
    <s v="p: institució"/>
  </r>
  <r>
    <n v="991"/>
    <x v="917"/>
    <x v="328"/>
    <s v="Sant Pau"/>
    <s v="femení"/>
    <s v="no"/>
    <s v="sí"/>
    <s v="sí"/>
    <s v="no"/>
    <s v="sí"/>
    <n v="1"/>
    <s v="Habitual"/>
    <s v="marca"/>
    <s v="comerç"/>
    <s v="l: sintagma nominal"/>
    <s v="c: prenom+ofici"/>
  </r>
  <r>
    <n v="992"/>
    <x v="918"/>
    <x v="94"/>
    <s v="Sant Domènec"/>
    <s v="femení"/>
    <s v="no"/>
    <s v="sí"/>
    <s v="sí"/>
    <s v="no"/>
    <s v="sí"/>
    <n v="1"/>
    <s v="Habitual"/>
    <s v="marca"/>
    <s v="comerç"/>
    <s v="l: sintagma nominal"/>
    <s v="c: prenom+ofici"/>
  </r>
  <r>
    <n v="993"/>
    <x v="918"/>
    <x v="382"/>
    <s v="Santa Susanna"/>
    <s v="femení"/>
    <s v="no"/>
    <s v="sí"/>
    <s v="sí"/>
    <s v="no"/>
    <s v="no"/>
    <n v="0.2"/>
    <s v="Minoritari"/>
    <s v="marca"/>
    <s v="comerç"/>
    <s v="l: sintagma nominal"/>
    <s v="c: prenom+ofici"/>
  </r>
  <r>
    <n v="994"/>
    <x v="919"/>
    <x v="5"/>
    <s v="Sant Ignasi"/>
    <s v="femení"/>
    <s v="sí"/>
    <s v="sí"/>
    <s v="sí"/>
    <s v="no"/>
    <s v="no"/>
    <n v="0.2"/>
    <s v="Minoritari"/>
    <s v="institució"/>
    <s v="casa"/>
    <s v="l: sintagma nominal"/>
    <s v="p: institució"/>
  </r>
  <r>
    <n v="995"/>
    <x v="920"/>
    <x v="115"/>
    <s v="Sant Llorenç"/>
    <s v="masculí"/>
    <s v="no"/>
    <s v="sí"/>
    <s v="sí"/>
    <s v="no"/>
    <s v="sí"/>
    <n v="1"/>
    <s v="Habitual"/>
    <s v="marca"/>
    <s v="comerç"/>
    <s v="l: sintagma nominal"/>
    <s v="g: llinatge+ofici"/>
  </r>
  <r>
    <n v="996"/>
    <x v="921"/>
    <x v="372"/>
    <s v="Sant Pau"/>
    <s v="masculí"/>
    <s v="sí"/>
    <s v="sí"/>
    <s v="sí"/>
    <s v="no"/>
    <s v="sí"/>
    <n v="0.2"/>
    <s v="Minoritari"/>
    <s v="cognom"/>
    <s v="casa"/>
    <s v="l: sintagma nominal"/>
    <s v="g: llinatge+ofici"/>
  </r>
  <r>
    <n v="997"/>
    <x v="922"/>
    <x v="249"/>
    <s v="Sant Joan"/>
    <s v="masculí"/>
    <s v="sí"/>
    <s v="sí"/>
    <s v="sí"/>
    <s v="no"/>
    <s v="no"/>
    <n v="0.2"/>
    <s v="Minoritari"/>
    <s v="origen"/>
    <s v="propietari"/>
    <s v="l: sintagma nominal"/>
    <s v="m: origen"/>
  </r>
  <r>
    <n v="998"/>
    <x v="923"/>
    <x v="1"/>
    <s v="Santa Susanna"/>
    <s v="femení"/>
    <s v="no"/>
    <s v="sí"/>
    <s v="sí"/>
    <s v="no"/>
    <s v="no"/>
    <n v="0.2"/>
    <s v="Minoritari"/>
    <s v="ofici"/>
    <s v="comerç"/>
    <s v="l: sintagma nominal"/>
    <s v="g: llinatge+ofici"/>
  </r>
  <r>
    <n v="999"/>
    <x v="923"/>
    <x v="42"/>
    <s v="Santa Susanna"/>
    <s v="femení"/>
    <s v="no"/>
    <s v="sí"/>
    <s v="sí"/>
    <s v="no"/>
    <s v="sí"/>
    <n v="0.6"/>
    <s v="Ocasional"/>
    <s v="cognom"/>
    <s v="comerç"/>
    <s v="l: sintagma nominal"/>
    <s v="g: llinatge+ofic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3000000}" name="TablaDinámica4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K20:L21" firstHeaderRow="1" firstDataRow="1" firstDataCol="1"/>
  <pivotFields count="16">
    <pivotField showAll="0"/>
    <pivotField axis="axisRow" dataField="1" showAll="0" measureFilter="1">
      <items count="630">
        <item x="0"/>
        <item x="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2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m="1" x="624"/>
        <item m="1" x="625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m="1" x="626"/>
        <item x="373"/>
        <item x="374"/>
        <item x="375"/>
        <item x="376"/>
        <item x="377"/>
        <item m="1" x="62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m="1" x="628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3"/>
        <item x="462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9" showAll="0"/>
    <pivotField showAll="0"/>
    <pivotField showAll="0"/>
    <pivotField showAll="0"/>
    <pivotField showAll="0"/>
    <pivotField showAll="0"/>
  </pivotFields>
  <rowFields count="1">
    <field x="1"/>
  </rowFields>
  <rowItems count="1">
    <i t="grand">
      <x/>
    </i>
  </rowItems>
  <colItems count="1">
    <i/>
  </colItems>
  <dataFields count="1">
    <dataField name="Cuenta de Nom Casa" fld="1" subtotal="count" baseField="0" baseItem="0"/>
  </dataFields>
  <pivotTableStyleInfo name="PivotStyleLight16" showRowHeaders="1" showColHeaders="1" showRowStripes="0" showColStripes="0" showLastColumn="1"/>
  <filters count="1">
    <filter fld="1" type="valueGreaterThan" evalOrder="-1" id="2" iMeasureFld="0">
      <autoFilter ref="A1">
        <filterColumn colId="0">
          <customFilters>
            <customFilter operator="greaterThan" val="1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2000000}" name="TablaDinámica3" cacheId="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22:I70" firstHeaderRow="1" firstDataRow="1" firstDataCol="1"/>
  <pivotFields count="16">
    <pivotField showAll="0"/>
    <pivotField axis="axisRow" dataField="1" showAll="0" measureFilter="1">
      <items count="630">
        <item x="0"/>
        <item x="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2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m="1" x="626"/>
        <item x="375"/>
        <item x="376"/>
        <item x="377"/>
        <item x="378"/>
        <item x="379"/>
        <item m="1" x="627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m="1" x="628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5"/>
        <item x="464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9" showAll="0"/>
    <pivotField showAll="0"/>
    <pivotField showAll="0"/>
    <pivotField showAll="0"/>
    <pivotField showAll="0"/>
    <pivotField showAll="0"/>
  </pivotFields>
  <rowFields count="1">
    <field x="1"/>
  </rowFields>
  <rowItems count="48">
    <i>
      <x v="23"/>
    </i>
    <i>
      <x v="31"/>
    </i>
    <i>
      <x v="36"/>
    </i>
    <i>
      <x v="62"/>
    </i>
    <i>
      <x v="92"/>
    </i>
    <i>
      <x v="110"/>
    </i>
    <i>
      <x v="111"/>
    </i>
    <i>
      <x v="115"/>
    </i>
    <i>
      <x v="131"/>
    </i>
    <i>
      <x v="133"/>
    </i>
    <i>
      <x v="149"/>
    </i>
    <i>
      <x v="152"/>
    </i>
    <i>
      <x v="160"/>
    </i>
    <i>
      <x v="166"/>
    </i>
    <i>
      <x v="172"/>
    </i>
    <i>
      <x v="178"/>
    </i>
    <i>
      <x v="181"/>
    </i>
    <i>
      <x v="185"/>
    </i>
    <i>
      <x v="208"/>
    </i>
    <i>
      <x v="218"/>
    </i>
    <i>
      <x v="227"/>
    </i>
    <i>
      <x v="230"/>
    </i>
    <i>
      <x v="231"/>
    </i>
    <i>
      <x v="236"/>
    </i>
    <i>
      <x v="241"/>
    </i>
    <i>
      <x v="244"/>
    </i>
    <i>
      <x v="261"/>
    </i>
    <i>
      <x v="281"/>
    </i>
    <i>
      <x v="290"/>
    </i>
    <i>
      <x v="314"/>
    </i>
    <i>
      <x v="315"/>
    </i>
    <i>
      <x v="317"/>
    </i>
    <i>
      <x v="323"/>
    </i>
    <i>
      <x v="327"/>
    </i>
    <i>
      <x v="333"/>
    </i>
    <i>
      <x v="336"/>
    </i>
    <i>
      <x v="353"/>
    </i>
    <i>
      <x v="373"/>
    </i>
    <i>
      <x v="389"/>
    </i>
    <i>
      <x v="401"/>
    </i>
    <i>
      <x v="413"/>
    </i>
    <i>
      <x v="417"/>
    </i>
    <i>
      <x v="422"/>
    </i>
    <i>
      <x v="446"/>
    </i>
    <i>
      <x v="453"/>
    </i>
    <i>
      <x v="455"/>
    </i>
    <i>
      <x v="457"/>
    </i>
    <i t="grand">
      <x/>
    </i>
  </rowItems>
  <colItems count="1">
    <i/>
  </colItems>
  <dataFields count="1">
    <dataField name="Cuenta de Nom Casa" fld="1" subtotal="count" baseField="0" baseItem="0"/>
  </dataFields>
  <pivotTableStyleInfo name="PivotStyleLight16" showRowHeaders="1" showColHeaders="1" showRowStripes="0" showColStripes="0" showLastColumn="1"/>
  <filters count="1">
    <filter fld="1" type="valueGreaterThan" evalOrder="-1" id="2" iMeasureFld="0">
      <autoFilter ref="A1">
        <filterColumn colId="0">
          <customFilters>
            <customFilter operator="greaterThan" val="1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1000000}" name="TablaDinámica1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8" indent="0" outline="1" outlineData="1" multipleFieldFilters="0" fieldListSortAscending="1">
  <location ref="A22:B406" firstHeaderRow="1" firstDataRow="1" firstDataCol="1"/>
  <pivotFields count="16">
    <pivotField showAll="0"/>
    <pivotField showAll="0"/>
    <pivotField axis="axisRow" dataField="1" showAll="0">
      <items count="386">
        <item x="198"/>
        <item x="0"/>
        <item x="24"/>
        <item x="279"/>
        <item x="7"/>
        <item x="100"/>
        <item x="48"/>
        <item x="231"/>
        <item x="63"/>
        <item x="128"/>
        <item x="199"/>
        <item x="29"/>
        <item x="266"/>
        <item x="167"/>
        <item x="13"/>
        <item x="28"/>
        <item x="222"/>
        <item x="1"/>
        <item m="1" x="383"/>
        <item x="43"/>
        <item x="77"/>
        <item x="140"/>
        <item x="79"/>
        <item x="245"/>
        <item x="299"/>
        <item x="42"/>
        <item x="3"/>
        <item x="310"/>
        <item x="23"/>
        <item x="263"/>
        <item x="242"/>
        <item x="118"/>
        <item x="163"/>
        <item x="288"/>
        <item x="187"/>
        <item x="321"/>
        <item x="164"/>
        <item x="351"/>
        <item x="60"/>
        <item x="302"/>
        <item x="160"/>
        <item x="339"/>
        <item x="341"/>
        <item x="238"/>
        <item x="276"/>
        <item x="239"/>
        <item x="325"/>
        <item x="240"/>
        <item x="4"/>
        <item x="193"/>
        <item x="12"/>
        <item x="194"/>
        <item x="94"/>
        <item x="237"/>
        <item x="235"/>
        <item x="332"/>
        <item x="116"/>
        <item x="218"/>
        <item x="109"/>
        <item x="18"/>
        <item x="307"/>
        <item x="282"/>
        <item x="31"/>
        <item x="340"/>
        <item x="216"/>
        <item x="58"/>
        <item x="168"/>
        <item x="236"/>
        <item x="157"/>
        <item x="206"/>
        <item x="376"/>
        <item x="82"/>
        <item x="309"/>
        <item x="337"/>
        <item x="353"/>
        <item x="30"/>
        <item x="186"/>
        <item x="350"/>
        <item x="151"/>
        <item x="319"/>
        <item x="95"/>
        <item x="269"/>
        <item x="73"/>
        <item x="134"/>
        <item x="178"/>
        <item x="113"/>
        <item x="135"/>
        <item x="313"/>
        <item x="311"/>
        <item x="54"/>
        <item x="85"/>
        <item x="298"/>
        <item x="363"/>
        <item x="211"/>
        <item x="189"/>
        <item x="209"/>
        <item x="96"/>
        <item x="205"/>
        <item x="87"/>
        <item x="212"/>
        <item x="105"/>
        <item x="204"/>
        <item x="225"/>
        <item x="250"/>
        <item x="326"/>
        <item x="102"/>
        <item x="334"/>
        <item x="207"/>
        <item x="297"/>
        <item x="265"/>
        <item x="46"/>
        <item x="126"/>
        <item x="40"/>
        <item x="248"/>
        <item x="81"/>
        <item x="56"/>
        <item x="161"/>
        <item x="125"/>
        <item x="22"/>
        <item x="171"/>
        <item x="196"/>
        <item x="107"/>
        <item x="147"/>
        <item x="35"/>
        <item x="290"/>
        <item x="122"/>
        <item x="292"/>
        <item x="365"/>
        <item x="15"/>
        <item x="38"/>
        <item x="21"/>
        <item x="130"/>
        <item x="175"/>
        <item x="136"/>
        <item x="258"/>
        <item x="246"/>
        <item x="25"/>
        <item x="260"/>
        <item x="138"/>
        <item x="323"/>
        <item x="184"/>
        <item x="55"/>
        <item x="336"/>
        <item x="83"/>
        <item x="272"/>
        <item x="143"/>
        <item x="141"/>
        <item x="180"/>
        <item x="67"/>
        <item x="271"/>
        <item x="315"/>
        <item x="252"/>
        <item x="221"/>
        <item x="177"/>
        <item x="375"/>
        <item x="71"/>
        <item x="380"/>
        <item x="241"/>
        <item x="115"/>
        <item x="150"/>
        <item x="217"/>
        <item x="264"/>
        <item x="127"/>
        <item x="86"/>
        <item x="280"/>
        <item x="273"/>
        <item x="84"/>
        <item x="176"/>
        <item x="149"/>
        <item x="261"/>
        <item x="74"/>
        <item x="62"/>
        <item x="329"/>
        <item x="318"/>
        <item x="335"/>
        <item x="66"/>
        <item x="17"/>
        <item x="20"/>
        <item x="162"/>
        <item x="16"/>
        <item x="371"/>
        <item x="61"/>
        <item x="123"/>
        <item x="197"/>
        <item x="330"/>
        <item x="34"/>
        <item x="129"/>
        <item x="195"/>
        <item x="152"/>
        <item x="230"/>
        <item x="78"/>
        <item x="59"/>
        <item x="148"/>
        <item x="268"/>
        <item x="64"/>
        <item x="68"/>
        <item x="185"/>
        <item x="355"/>
        <item x="247"/>
        <item x="293"/>
        <item x="316"/>
        <item x="285"/>
        <item x="357"/>
        <item x="342"/>
        <item x="108"/>
        <item x="111"/>
        <item x="188"/>
        <item x="372"/>
        <item x="281"/>
        <item x="328"/>
        <item x="142"/>
        <item x="283"/>
        <item x="2"/>
        <item x="277"/>
        <item x="92"/>
        <item x="349"/>
        <item x="228"/>
        <item x="289"/>
        <item x="286"/>
        <item x="262"/>
        <item x="132"/>
        <item x="219"/>
        <item x="234"/>
        <item x="301"/>
        <item x="158"/>
        <item x="210"/>
        <item x="170"/>
        <item x="110"/>
        <item x="52"/>
        <item x="37"/>
        <item x="346"/>
        <item x="284"/>
        <item x="41"/>
        <item x="378"/>
        <item x="229"/>
        <item x="352"/>
        <item x="275"/>
        <item x="327"/>
        <item x="227"/>
        <item x="153"/>
        <item x="379"/>
        <item x="324"/>
        <item x="303"/>
        <item x="331"/>
        <item x="359"/>
        <item x="39"/>
        <item x="117"/>
        <item x="356"/>
        <item x="333"/>
        <item x="156"/>
        <item x="251"/>
        <item x="233"/>
        <item x="88"/>
        <item x="106"/>
        <item x="91"/>
        <item x="103"/>
        <item x="257"/>
        <item x="338"/>
        <item x="114"/>
        <item x="202"/>
        <item x="119"/>
        <item x="373"/>
        <item x="5"/>
        <item x="358"/>
        <item x="181"/>
        <item x="360"/>
        <item x="314"/>
        <item x="368"/>
        <item x="145"/>
        <item x="274"/>
        <item x="49"/>
        <item x="174"/>
        <item x="9"/>
        <item x="57"/>
        <item x="361"/>
        <item x="381"/>
        <item x="305"/>
        <item x="131"/>
        <item x="354"/>
        <item x="65"/>
        <item x="124"/>
        <item x="366"/>
        <item x="70"/>
        <item x="190"/>
        <item x="182"/>
        <item x="294"/>
        <item x="144"/>
        <item x="155"/>
        <item x="253"/>
        <item x="133"/>
        <item x="255"/>
        <item x="53"/>
        <item x="304"/>
        <item x="75"/>
        <item x="232"/>
        <item x="369"/>
        <item x="296"/>
        <item x="8"/>
        <item x="348"/>
        <item x="6"/>
        <item x="11"/>
        <item x="10"/>
        <item x="322"/>
        <item x="308"/>
        <item x="295"/>
        <item x="208"/>
        <item x="287"/>
        <item x="112"/>
        <item x="367"/>
        <item m="1" x="384"/>
        <item x="344"/>
        <item x="254"/>
        <item x="93"/>
        <item x="173"/>
        <item x="291"/>
        <item x="179"/>
        <item x="374"/>
        <item x="364"/>
        <item x="120"/>
        <item x="26"/>
        <item x="104"/>
        <item x="19"/>
        <item x="80"/>
        <item x="32"/>
        <item x="213"/>
        <item x="98"/>
        <item x="256"/>
        <item x="14"/>
        <item x="51"/>
        <item x="220"/>
        <item x="214"/>
        <item x="306"/>
        <item x="154"/>
        <item x="320"/>
        <item x="267"/>
        <item x="201"/>
        <item x="191"/>
        <item x="47"/>
        <item x="270"/>
        <item x="169"/>
        <item x="45"/>
        <item x="139"/>
        <item x="50"/>
        <item x="146"/>
        <item x="300"/>
        <item x="249"/>
        <item x="278"/>
        <item x="223"/>
        <item x="89"/>
        <item x="97"/>
        <item x="76"/>
        <item x="99"/>
        <item x="203"/>
        <item x="224"/>
        <item x="90"/>
        <item x="226"/>
        <item x="165"/>
        <item x="312"/>
        <item x="345"/>
        <item x="347"/>
        <item x="243"/>
        <item x="159"/>
        <item x="121"/>
        <item x="192"/>
        <item x="317"/>
        <item x="137"/>
        <item x="72"/>
        <item x="33"/>
        <item x="36"/>
        <item x="183"/>
        <item x="44"/>
        <item x="166"/>
        <item x="259"/>
        <item x="27"/>
        <item x="69"/>
        <item x="101"/>
        <item x="172"/>
        <item x="200"/>
        <item x="215"/>
        <item x="244"/>
        <item x="343"/>
        <item x="362"/>
        <item x="370"/>
        <item x="377"/>
        <item x="382"/>
        <item t="default"/>
      </items>
    </pivotField>
    <pivotField showAll="0"/>
    <pivotField showAll="0"/>
    <pivotField showAll="0" defaultSubtotal="0"/>
    <pivotField showAll="0" defaultSubtotal="0"/>
    <pivotField showAll="0"/>
    <pivotField showAll="0" defaultSubtotal="0"/>
    <pivotField showAll="0" defaultSubtotal="0"/>
    <pivotField numFmtId="9" showAll="0" defaultSubtotal="0"/>
    <pivotField showAll="0"/>
    <pivotField showAll="0"/>
    <pivotField showAll="0"/>
    <pivotField showAll="0"/>
    <pivotField showAll="0"/>
  </pivotFields>
  <rowFields count="1">
    <field x="2"/>
  </rowFields>
  <rowItems count="38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 t="grand">
      <x/>
    </i>
  </rowItems>
  <colItems count="1">
    <i/>
  </colItems>
  <dataFields count="1">
    <dataField name="Cuenta de Adreça principal casa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0000000}" name="TablaDinámica2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8" indent="0" outline="1" outlineData="1" multipleFieldFilters="0">
  <location ref="D22:F175" firstHeaderRow="0" firstDataRow="1" firstDataCol="1"/>
  <pivotFields count="16">
    <pivotField showAll="0"/>
    <pivotField axis="axisRow" dataField="1" showAll="0">
      <items count="944">
        <item x="0"/>
        <item x="1"/>
        <item x="2"/>
        <item x="3"/>
        <item x="4"/>
        <item x="5"/>
        <item x="6"/>
        <item x="7"/>
        <item x="8"/>
        <item x="9"/>
        <item x="11"/>
        <item x="12"/>
        <item x="13"/>
        <item x="14"/>
        <item x="15"/>
        <item x="16"/>
        <item x="17"/>
        <item x="18"/>
        <item x="19"/>
        <item x="20"/>
        <item x="22"/>
        <item x="25"/>
        <item x="26"/>
        <item x="27"/>
        <item x="30"/>
        <item x="31"/>
        <item x="32"/>
        <item x="33"/>
        <item x="34"/>
        <item x="36"/>
        <item x="37"/>
        <item x="38"/>
        <item x="39"/>
        <item x="40"/>
        <item x="41"/>
        <item x="42"/>
        <item x="43"/>
        <item x="44"/>
        <item x="45"/>
        <item x="46"/>
        <item m="1" x="938"/>
        <item m="1" x="925"/>
        <item x="49"/>
        <item x="50"/>
        <item x="51"/>
        <item x="52"/>
        <item x="53"/>
        <item x="54"/>
        <item x="55"/>
        <item x="56"/>
        <item x="57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m="1" x="937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9"/>
        <item x="120"/>
        <item x="121"/>
        <item x="122"/>
        <item x="124"/>
        <item x="125"/>
        <item x="126"/>
        <item x="127"/>
        <item x="128"/>
        <item x="129"/>
        <item x="130"/>
        <item x="131"/>
        <item x="132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4"/>
        <item x="155"/>
        <item x="156"/>
        <item x="157"/>
        <item x="158"/>
        <item x="159"/>
        <item x="160"/>
        <item m="1" x="926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6"/>
        <item x="177"/>
        <item x="179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m="1" x="934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70"/>
        <item x="271"/>
        <item x="272"/>
        <item x="273"/>
        <item x="274"/>
        <item x="276"/>
        <item x="277"/>
        <item x="278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5"/>
        <item x="326"/>
        <item x="327"/>
        <item x="328"/>
        <item x="329"/>
        <item x="330"/>
        <item x="331"/>
        <item x="332"/>
        <item x="333"/>
        <item x="334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7"/>
        <item x="358"/>
        <item x="359"/>
        <item x="361"/>
        <item x="362"/>
        <item x="363"/>
        <item x="364"/>
        <item x="366"/>
        <item x="367"/>
        <item x="368"/>
        <item x="370"/>
        <item x="371"/>
        <item x="372"/>
        <item x="373"/>
        <item x="374"/>
        <item x="375"/>
        <item x="376"/>
        <item x="377"/>
        <item x="378"/>
        <item x="380"/>
        <item x="381"/>
        <item x="382"/>
        <item x="383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m="1" x="939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m="1" x="936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9"/>
        <item x="600"/>
        <item x="601"/>
        <item x="603"/>
        <item x="604"/>
        <item x="605"/>
        <item x="606"/>
        <item x="607"/>
        <item x="608"/>
        <item x="609"/>
        <item x="610"/>
        <item x="611"/>
        <item x="612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m="1" x="931"/>
        <item x="679"/>
        <item m="1" x="927"/>
        <item x="683"/>
        <item x="684"/>
        <item x="686"/>
        <item x="687"/>
        <item x="688"/>
        <item x="689"/>
        <item x="690"/>
        <item x="691"/>
        <item x="692"/>
        <item x="693"/>
        <item x="694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4"/>
        <item x="745"/>
        <item x="746"/>
        <item x="747"/>
        <item x="749"/>
        <item x="750"/>
        <item x="751"/>
        <item x="754"/>
        <item x="755"/>
        <item x="756"/>
        <item x="757"/>
        <item x="758"/>
        <item x="759"/>
        <item x="760"/>
        <item x="761"/>
        <item x="763"/>
        <item x="765"/>
        <item x="766"/>
        <item x="767"/>
        <item x="768"/>
        <item x="769"/>
        <item x="770"/>
        <item x="771"/>
        <item x="772"/>
        <item x="773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7"/>
        <item x="788"/>
        <item x="789"/>
        <item x="790"/>
        <item x="791"/>
        <item x="792"/>
        <item x="795"/>
        <item x="796"/>
        <item x="797"/>
        <item x="798"/>
        <item x="799"/>
        <item x="800"/>
        <item x="801"/>
        <item x="802"/>
        <item x="803"/>
        <item m="1" x="935"/>
        <item x="805"/>
        <item x="807"/>
        <item x="808"/>
        <item x="809"/>
        <item x="810"/>
        <item x="811"/>
        <item x="812"/>
        <item m="1" x="924"/>
        <item x="814"/>
        <item m="1" x="928"/>
        <item x="816"/>
        <item m="1" x="940"/>
        <item m="1" x="933"/>
        <item x="819"/>
        <item x="820"/>
        <item x="821"/>
        <item x="823"/>
        <item m="1" x="932"/>
        <item m="1" x="941"/>
        <item m="1" x="942"/>
        <item m="1" x="929"/>
        <item x="828"/>
        <item x="829"/>
        <item x="832"/>
        <item x="833"/>
        <item x="834"/>
        <item m="1" x="930"/>
        <item x="836"/>
        <item x="837"/>
        <item x="842"/>
        <item x="843"/>
        <item x="844"/>
        <item x="845"/>
        <item x="846"/>
        <item x="847"/>
        <item x="848"/>
        <item x="849"/>
        <item x="850"/>
        <item x="851"/>
        <item x="853"/>
        <item x="855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4"/>
        <item x="875"/>
        <item x="876"/>
        <item x="877"/>
        <item x="879"/>
        <item x="880"/>
        <item x="881"/>
        <item x="882"/>
        <item x="883"/>
        <item x="884"/>
        <item x="886"/>
        <item x="887"/>
        <item x="888"/>
        <item x="889"/>
        <item x="890"/>
        <item x="891"/>
        <item x="893"/>
        <item x="894"/>
        <item x="895"/>
        <item x="896"/>
        <item x="897"/>
        <item x="899"/>
        <item x="901"/>
        <item x="902"/>
        <item x="903"/>
        <item x="904"/>
        <item x="905"/>
        <item x="906"/>
        <item x="907"/>
        <item x="908"/>
        <item x="909"/>
        <item x="911"/>
        <item x="912"/>
        <item x="913"/>
        <item x="914"/>
        <item x="916"/>
        <item x="917"/>
        <item x="918"/>
        <item x="919"/>
        <item x="920"/>
        <item x="921"/>
        <item x="922"/>
        <item x="923"/>
        <item x="10"/>
        <item x="21"/>
        <item x="23"/>
        <item x="24"/>
        <item x="28"/>
        <item x="29"/>
        <item x="35"/>
        <item x="47"/>
        <item x="48"/>
        <item x="58"/>
        <item x="81"/>
        <item x="99"/>
        <item x="100"/>
        <item x="118"/>
        <item x="123"/>
        <item x="133"/>
        <item x="153"/>
        <item x="161"/>
        <item x="175"/>
        <item x="178"/>
        <item x="180"/>
        <item x="238"/>
        <item x="253"/>
        <item x="269"/>
        <item x="275"/>
        <item x="279"/>
        <item x="305"/>
        <item x="324"/>
        <item x="335"/>
        <item x="356"/>
        <item x="360"/>
        <item x="365"/>
        <item x="369"/>
        <item x="379"/>
        <item x="384"/>
        <item x="429"/>
        <item x="483"/>
        <item x="505"/>
        <item x="585"/>
        <item x="598"/>
        <item x="602"/>
        <item x="613"/>
        <item x="680"/>
        <item x="681"/>
        <item x="682"/>
        <item x="685"/>
        <item x="695"/>
        <item x="713"/>
        <item x="743"/>
        <item x="748"/>
        <item x="752"/>
        <item x="753"/>
        <item x="762"/>
        <item x="764"/>
        <item x="774"/>
        <item x="786"/>
        <item x="793"/>
        <item x="794"/>
        <item x="804"/>
        <item x="806"/>
        <item x="813"/>
        <item x="815"/>
        <item x="817"/>
        <item x="818"/>
        <item x="822"/>
        <item x="824"/>
        <item x="825"/>
        <item x="826"/>
        <item x="827"/>
        <item x="830"/>
        <item x="831"/>
        <item x="835"/>
        <item x="838"/>
        <item x="839"/>
        <item x="840"/>
        <item x="841"/>
        <item x="852"/>
        <item x="854"/>
        <item x="856"/>
        <item x="873"/>
        <item x="878"/>
        <item x="885"/>
        <item x="892"/>
        <item x="898"/>
        <item x="900"/>
        <item x="910"/>
        <item x="915"/>
        <item t="default"/>
      </items>
    </pivotField>
    <pivotField axis="axisRow" dataField="1" showAll="0" measureFilter="1">
      <items count="386">
        <item x="198"/>
        <item x="0"/>
        <item x="24"/>
        <item x="279"/>
        <item x="7"/>
        <item x="100"/>
        <item x="48"/>
        <item x="231"/>
        <item x="63"/>
        <item x="128"/>
        <item x="199"/>
        <item x="29"/>
        <item x="266"/>
        <item x="167"/>
        <item x="13"/>
        <item x="28"/>
        <item x="222"/>
        <item x="1"/>
        <item m="1" x="383"/>
        <item x="43"/>
        <item x="77"/>
        <item x="140"/>
        <item x="79"/>
        <item x="245"/>
        <item x="299"/>
        <item x="42"/>
        <item x="3"/>
        <item x="310"/>
        <item x="23"/>
        <item x="263"/>
        <item x="242"/>
        <item x="118"/>
        <item x="163"/>
        <item x="288"/>
        <item x="187"/>
        <item x="321"/>
        <item x="164"/>
        <item x="351"/>
        <item x="60"/>
        <item x="302"/>
        <item x="160"/>
        <item x="339"/>
        <item x="341"/>
        <item x="238"/>
        <item x="276"/>
        <item x="239"/>
        <item x="325"/>
        <item x="240"/>
        <item x="4"/>
        <item x="193"/>
        <item x="12"/>
        <item x="194"/>
        <item x="94"/>
        <item x="237"/>
        <item x="235"/>
        <item x="332"/>
        <item x="116"/>
        <item x="218"/>
        <item x="109"/>
        <item x="18"/>
        <item x="307"/>
        <item x="282"/>
        <item x="31"/>
        <item x="340"/>
        <item x="216"/>
        <item x="58"/>
        <item x="168"/>
        <item x="236"/>
        <item x="157"/>
        <item x="206"/>
        <item x="376"/>
        <item x="82"/>
        <item x="309"/>
        <item x="337"/>
        <item x="353"/>
        <item x="30"/>
        <item x="186"/>
        <item x="350"/>
        <item x="151"/>
        <item x="319"/>
        <item x="95"/>
        <item x="269"/>
        <item x="73"/>
        <item x="134"/>
        <item x="178"/>
        <item x="113"/>
        <item x="135"/>
        <item x="313"/>
        <item x="311"/>
        <item x="54"/>
        <item x="85"/>
        <item x="298"/>
        <item x="363"/>
        <item x="211"/>
        <item x="189"/>
        <item x="209"/>
        <item x="96"/>
        <item x="205"/>
        <item x="87"/>
        <item x="212"/>
        <item x="105"/>
        <item x="204"/>
        <item x="225"/>
        <item x="250"/>
        <item x="326"/>
        <item x="102"/>
        <item x="334"/>
        <item x="207"/>
        <item x="297"/>
        <item x="265"/>
        <item x="46"/>
        <item x="126"/>
        <item x="40"/>
        <item x="248"/>
        <item x="81"/>
        <item x="56"/>
        <item x="161"/>
        <item x="125"/>
        <item x="22"/>
        <item x="171"/>
        <item x="196"/>
        <item x="107"/>
        <item x="147"/>
        <item x="35"/>
        <item x="290"/>
        <item x="122"/>
        <item x="292"/>
        <item x="365"/>
        <item x="15"/>
        <item x="38"/>
        <item x="21"/>
        <item x="130"/>
        <item x="175"/>
        <item x="136"/>
        <item x="258"/>
        <item x="246"/>
        <item x="25"/>
        <item x="260"/>
        <item x="138"/>
        <item x="323"/>
        <item x="184"/>
        <item x="55"/>
        <item x="336"/>
        <item x="83"/>
        <item x="272"/>
        <item x="143"/>
        <item x="141"/>
        <item x="180"/>
        <item x="67"/>
        <item x="271"/>
        <item x="315"/>
        <item x="252"/>
        <item x="221"/>
        <item x="177"/>
        <item x="375"/>
        <item x="71"/>
        <item x="380"/>
        <item x="241"/>
        <item x="115"/>
        <item x="150"/>
        <item x="217"/>
        <item x="264"/>
        <item x="127"/>
        <item x="86"/>
        <item x="280"/>
        <item x="273"/>
        <item x="84"/>
        <item x="176"/>
        <item x="149"/>
        <item x="261"/>
        <item x="74"/>
        <item x="62"/>
        <item x="329"/>
        <item x="318"/>
        <item x="335"/>
        <item x="66"/>
        <item x="17"/>
        <item x="20"/>
        <item x="162"/>
        <item x="16"/>
        <item x="371"/>
        <item x="61"/>
        <item x="123"/>
        <item x="197"/>
        <item x="330"/>
        <item x="34"/>
        <item x="129"/>
        <item x="195"/>
        <item x="152"/>
        <item x="230"/>
        <item x="78"/>
        <item x="59"/>
        <item x="148"/>
        <item x="268"/>
        <item x="64"/>
        <item x="68"/>
        <item x="185"/>
        <item x="355"/>
        <item x="247"/>
        <item x="293"/>
        <item x="316"/>
        <item x="285"/>
        <item x="357"/>
        <item x="342"/>
        <item x="108"/>
        <item x="111"/>
        <item x="188"/>
        <item x="372"/>
        <item x="281"/>
        <item x="328"/>
        <item x="142"/>
        <item x="283"/>
        <item x="2"/>
        <item x="277"/>
        <item x="92"/>
        <item x="349"/>
        <item x="228"/>
        <item x="289"/>
        <item x="286"/>
        <item x="262"/>
        <item x="132"/>
        <item x="219"/>
        <item x="234"/>
        <item x="301"/>
        <item x="158"/>
        <item x="210"/>
        <item x="170"/>
        <item x="110"/>
        <item x="52"/>
        <item x="37"/>
        <item x="346"/>
        <item x="284"/>
        <item x="41"/>
        <item x="378"/>
        <item x="229"/>
        <item x="352"/>
        <item x="275"/>
        <item x="327"/>
        <item x="227"/>
        <item x="153"/>
        <item x="379"/>
        <item x="324"/>
        <item x="303"/>
        <item x="331"/>
        <item x="359"/>
        <item x="39"/>
        <item x="117"/>
        <item x="356"/>
        <item x="333"/>
        <item x="156"/>
        <item x="251"/>
        <item x="233"/>
        <item x="88"/>
        <item x="106"/>
        <item x="91"/>
        <item x="103"/>
        <item x="257"/>
        <item x="338"/>
        <item x="114"/>
        <item x="202"/>
        <item x="119"/>
        <item x="373"/>
        <item x="5"/>
        <item x="358"/>
        <item x="181"/>
        <item x="360"/>
        <item x="314"/>
        <item x="368"/>
        <item x="145"/>
        <item x="274"/>
        <item x="49"/>
        <item x="174"/>
        <item x="9"/>
        <item x="57"/>
        <item x="361"/>
        <item x="381"/>
        <item x="305"/>
        <item x="131"/>
        <item x="354"/>
        <item x="65"/>
        <item x="124"/>
        <item x="366"/>
        <item x="70"/>
        <item x="190"/>
        <item x="182"/>
        <item x="294"/>
        <item x="144"/>
        <item x="155"/>
        <item x="253"/>
        <item x="133"/>
        <item x="255"/>
        <item x="53"/>
        <item x="304"/>
        <item x="75"/>
        <item x="232"/>
        <item x="369"/>
        <item x="296"/>
        <item x="8"/>
        <item x="348"/>
        <item x="6"/>
        <item x="11"/>
        <item x="10"/>
        <item x="322"/>
        <item x="308"/>
        <item x="295"/>
        <item x="208"/>
        <item x="287"/>
        <item x="112"/>
        <item x="367"/>
        <item m="1" x="384"/>
        <item x="344"/>
        <item x="254"/>
        <item x="93"/>
        <item x="173"/>
        <item x="291"/>
        <item x="179"/>
        <item x="374"/>
        <item x="364"/>
        <item x="120"/>
        <item x="26"/>
        <item x="104"/>
        <item x="19"/>
        <item x="80"/>
        <item x="32"/>
        <item x="213"/>
        <item x="98"/>
        <item x="256"/>
        <item x="14"/>
        <item x="51"/>
        <item x="220"/>
        <item x="214"/>
        <item x="306"/>
        <item x="154"/>
        <item x="320"/>
        <item x="267"/>
        <item x="201"/>
        <item x="191"/>
        <item x="47"/>
        <item x="270"/>
        <item x="169"/>
        <item x="45"/>
        <item x="139"/>
        <item x="50"/>
        <item x="146"/>
        <item x="300"/>
        <item x="249"/>
        <item x="278"/>
        <item x="223"/>
        <item x="89"/>
        <item x="97"/>
        <item x="76"/>
        <item x="99"/>
        <item x="203"/>
        <item x="224"/>
        <item x="90"/>
        <item x="226"/>
        <item x="165"/>
        <item x="312"/>
        <item x="345"/>
        <item x="347"/>
        <item x="243"/>
        <item x="159"/>
        <item x="121"/>
        <item x="192"/>
        <item x="317"/>
        <item x="137"/>
        <item x="72"/>
        <item x="33"/>
        <item x="36"/>
        <item x="183"/>
        <item x="44"/>
        <item x="166"/>
        <item x="259"/>
        <item x="27"/>
        <item x="69"/>
        <item x="101"/>
        <item x="172"/>
        <item x="200"/>
        <item x="215"/>
        <item x="244"/>
        <item x="343"/>
        <item x="362"/>
        <item x="370"/>
        <item x="377"/>
        <item x="382"/>
        <item t="default"/>
      </items>
    </pivotField>
    <pivotField showAll="0"/>
    <pivotField showAll="0"/>
    <pivotField showAll="0" defaultSubtotal="0"/>
    <pivotField showAll="0" defaultSubtotal="0"/>
    <pivotField showAll="0"/>
    <pivotField showAll="0" defaultSubtotal="0"/>
    <pivotField showAll="0" defaultSubtotal="0"/>
    <pivotField numFmtId="9" showAll="0" defaultSubtotal="0"/>
    <pivotField showAll="0"/>
    <pivotField showAll="0"/>
    <pivotField showAll="0"/>
    <pivotField showAll="0"/>
    <pivotField showAll="0"/>
  </pivotFields>
  <rowFields count="2">
    <field x="2"/>
    <field x="1"/>
  </rowFields>
  <rowItems count="153">
    <i>
      <x v="2"/>
    </i>
    <i r="1">
      <x v="22"/>
    </i>
    <i r="1">
      <x v="309"/>
    </i>
    <i r="1">
      <x v="322"/>
    </i>
    <i r="1">
      <x v="336"/>
    </i>
    <i r="1">
      <x v="463"/>
    </i>
    <i r="1">
      <x v="703"/>
    </i>
    <i r="1">
      <x v="778"/>
    </i>
    <i>
      <x v="14"/>
    </i>
    <i r="1">
      <x v="14"/>
    </i>
    <i r="1">
      <x v="161"/>
    </i>
    <i r="1">
      <x v="347"/>
    </i>
    <i r="1">
      <x v="379"/>
    </i>
    <i r="1">
      <x v="663"/>
    </i>
    <i r="1">
      <x v="688"/>
    </i>
    <i r="1">
      <x v="696"/>
    </i>
    <i r="1">
      <x v="740"/>
    </i>
    <i r="1">
      <x v="751"/>
    </i>
    <i r="1">
      <x v="874"/>
    </i>
    <i r="1">
      <x v="875"/>
    </i>
    <i r="1">
      <x v="880"/>
    </i>
    <i>
      <x v="25"/>
    </i>
    <i r="1">
      <x v="328"/>
    </i>
    <i r="1">
      <x v="343"/>
    </i>
    <i r="1">
      <x v="404"/>
    </i>
    <i r="1">
      <x v="689"/>
    </i>
    <i r="1">
      <x v="739"/>
    </i>
    <i r="1">
      <x v="772"/>
    </i>
    <i r="1">
      <x v="855"/>
    </i>
    <i r="1">
      <x v="863"/>
    </i>
    <i r="1">
      <x v="864"/>
    </i>
    <i r="1">
      <x v="877"/>
    </i>
    <i>
      <x v="39"/>
    </i>
    <i r="1">
      <x v="498"/>
    </i>
    <i r="1">
      <x v="508"/>
    </i>
    <i r="1">
      <x v="514"/>
    </i>
    <i r="1">
      <x v="525"/>
    </i>
    <i r="1">
      <x v="770"/>
    </i>
    <i r="1">
      <x v="771"/>
    </i>
    <i r="1">
      <x v="798"/>
    </i>
    <i>
      <x v="48"/>
    </i>
    <i r="1">
      <x v="4"/>
    </i>
    <i r="1">
      <x v="248"/>
    </i>
    <i r="1">
      <x v="249"/>
    </i>
    <i r="1">
      <x v="599"/>
    </i>
    <i r="1">
      <x v="612"/>
    </i>
    <i r="1">
      <x v="651"/>
    </i>
    <i r="1">
      <x v="683"/>
    </i>
    <i r="1">
      <x v="728"/>
    </i>
    <i r="1">
      <x v="742"/>
    </i>
    <i r="1">
      <x v="822"/>
    </i>
    <i r="1">
      <x v="826"/>
    </i>
    <i r="1">
      <x v="915"/>
    </i>
    <i r="1">
      <x v="928"/>
    </i>
    <i>
      <x v="117"/>
    </i>
    <i r="1">
      <x v="337"/>
    </i>
    <i r="1">
      <x v="452"/>
    </i>
    <i r="1">
      <x v="453"/>
    </i>
    <i r="1">
      <x v="680"/>
    </i>
    <i r="1">
      <x v="749"/>
    </i>
    <i r="1">
      <x v="837"/>
    </i>
    <i r="1">
      <x v="873"/>
    </i>
    <i>
      <x v="186"/>
    </i>
    <i r="1">
      <x v="152"/>
    </i>
    <i r="1">
      <x v="169"/>
    </i>
    <i r="1">
      <x v="256"/>
    </i>
    <i r="1">
      <x v="355"/>
    </i>
    <i r="1">
      <x v="356"/>
    </i>
    <i r="1">
      <x v="496"/>
    </i>
    <i r="1">
      <x v="571"/>
    </i>
    <i>
      <x v="252"/>
    </i>
    <i r="1">
      <x v="93"/>
    </i>
    <i r="1">
      <x v="129"/>
    </i>
    <i r="1">
      <x v="160"/>
    </i>
    <i r="1">
      <x v="231"/>
    </i>
    <i r="1">
      <x v="232"/>
    </i>
    <i r="1">
      <x v="422"/>
    </i>
    <i r="1">
      <x v="494"/>
    </i>
    <i r="1">
      <x v="684"/>
    </i>
    <i r="1">
      <x v="831"/>
    </i>
    <i r="1">
      <x v="902"/>
    </i>
    <i>
      <x v="262"/>
    </i>
    <i r="1">
      <x v="5"/>
    </i>
    <i r="1">
      <x v="647"/>
    </i>
    <i r="1">
      <x v="672"/>
    </i>
    <i r="1">
      <x v="691"/>
    </i>
    <i r="1">
      <x v="694"/>
    </i>
    <i r="1">
      <x v="801"/>
    </i>
    <i r="1">
      <x v="802"/>
    </i>
    <i r="1">
      <x v="841"/>
    </i>
    <i r="1">
      <x v="851"/>
    </i>
    <i>
      <x v="318"/>
    </i>
    <i r="1">
      <x v="137"/>
    </i>
    <i r="1">
      <x v="359"/>
    </i>
    <i r="1">
      <x v="429"/>
    </i>
    <i r="1">
      <x v="436"/>
    </i>
    <i r="1">
      <x v="506"/>
    </i>
    <i r="1">
      <x v="817"/>
    </i>
    <i r="1">
      <x v="921"/>
    </i>
    <i>
      <x v="319"/>
    </i>
    <i r="1">
      <x v="142"/>
    </i>
    <i r="1">
      <x v="176"/>
    </i>
    <i r="1">
      <x v="178"/>
    </i>
    <i r="1">
      <x v="364"/>
    </i>
    <i r="1">
      <x v="365"/>
    </i>
    <i r="1">
      <x v="447"/>
    </i>
    <i r="1">
      <x v="593"/>
    </i>
    <i r="1">
      <x v="659"/>
    </i>
    <i r="1">
      <x v="860"/>
    </i>
    <i>
      <x v="320"/>
    </i>
    <i r="1">
      <x v="115"/>
    </i>
    <i r="1">
      <x v="258"/>
    </i>
    <i r="1">
      <x v="511"/>
    </i>
    <i r="1">
      <x v="512"/>
    </i>
    <i r="1">
      <x v="706"/>
    </i>
    <i r="1">
      <x v="758"/>
    </i>
    <i r="1">
      <x v="876"/>
    </i>
    <i r="1">
      <x v="903"/>
    </i>
    <i r="1">
      <x v="934"/>
    </i>
    <i>
      <x v="327"/>
    </i>
    <i r="1">
      <x v="15"/>
    </i>
    <i r="1">
      <x v="162"/>
    </i>
    <i r="1">
      <x v="165"/>
    </i>
    <i r="1">
      <x v="633"/>
    </i>
    <i r="1">
      <x v="652"/>
    </i>
    <i r="1">
      <x v="697"/>
    </i>
    <i r="1">
      <x v="797"/>
    </i>
    <i>
      <x v="337"/>
    </i>
    <i r="1">
      <x v="46"/>
    </i>
    <i r="1">
      <x v="98"/>
    </i>
    <i r="1">
      <x v="333"/>
    </i>
    <i r="1">
      <x v="485"/>
    </i>
    <i r="1">
      <x v="565"/>
    </i>
    <i r="1">
      <x v="686"/>
    </i>
    <i r="1">
      <x v="743"/>
    </i>
    <i>
      <x v="345"/>
    </i>
    <i r="1">
      <x v="349"/>
    </i>
    <i r="1">
      <x v="467"/>
    </i>
    <i r="1">
      <x v="854"/>
    </i>
    <i r="1">
      <x v="926"/>
    </i>
    <i r="1">
      <x v="931"/>
    </i>
    <i r="1">
      <x v="933"/>
    </i>
    <i r="1">
      <x v="939"/>
    </i>
    <i r="1">
      <x v="942"/>
    </i>
    <i>
      <x v="348"/>
    </i>
    <i r="1">
      <x v="94"/>
    </i>
    <i r="1">
      <x v="95"/>
    </i>
    <i r="1">
      <x v="159"/>
    </i>
    <i r="1">
      <x v="214"/>
    </i>
    <i r="1">
      <x v="403"/>
    </i>
    <i r="1">
      <x v="409"/>
    </i>
    <i r="1">
      <x v="923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Adreça principal casa" fld="2" subtotal="count" baseField="0" baseItem="0"/>
    <dataField name="Cuenta de Nom Casa" fld="1" subtotal="count" baseField="0" baseItem="0"/>
  </dataFields>
  <pivotTableStyleInfo name="PivotStyleLight16" showRowHeaders="1" showColHeaders="1" showRowStripes="0" showColStripes="0" showLastColumn="1"/>
  <filters count="1">
    <filter fld="2" type="valueGreaterThan" evalOrder="-1" id="4" iMeasureFld="0">
      <autoFilter ref="A1">
        <filterColumn colId="0">
          <customFilters>
            <customFilter operator="greaterThan" val="6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Noms_de_les_cases" displayName="Noms_de_les_cases" ref="A1:P1098" totalsRowShown="0" headerRowDxfId="38">
  <autoFilter ref="A1:P1098" xr:uid="{00000000-0009-0000-0100-000001000000}">
    <filterColumn colId="14">
      <filters>
        <filter val="a: casa+article+nom propi"/>
        <filter val="c: casa+article+nom propi+nom comú"/>
        <filter val="d: casa+article+nom propi+adjectiu"/>
        <filter val="e: casa+article+nom propi+sintagma nominal"/>
        <filter val="f: casa+article+nom comú"/>
        <filter val="g: casa+article+nom comú+nom propi"/>
        <filter val="h: casa+article+nom comú+adjectiu"/>
        <filter val="i: casa+article+nom comú+sintagma nominal"/>
        <filter val="j: casa+article+adjectiu+nom propi"/>
        <filter val="l: sintagma nominal"/>
      </filters>
    </filterColumn>
  </autoFilter>
  <sortState xmlns:xlrd2="http://schemas.microsoft.com/office/spreadsheetml/2017/richdata2" ref="A2:P1098">
    <sortCondition ref="B1:B1098"/>
  </sortState>
  <tableColumns count="16">
    <tableColumn id="15" xr3:uid="{00000000-0010-0000-0000-00000F000000}" name="#" dataDxfId="37"/>
    <tableColumn id="14" xr3:uid="{00000000-0010-0000-0000-00000E000000}" name="Nom Casa" dataDxfId="36"/>
    <tableColumn id="2" xr3:uid="{00000000-0010-0000-0000-000002000000}" name="Adreça principal casa"/>
    <tableColumn id="3" xr3:uid="{00000000-0010-0000-0000-000003000000}" name="Barri"/>
    <tableColumn id="4" xr3:uid="{00000000-0010-0000-0000-000004000000}" name="Gènere" dataDxfId="35"/>
    <tableColumn id="1" xr3:uid="{00000000-0010-0000-0000-000001000000}" name="Nom_x000a_casa" dataDxfId="34"/>
    <tableColumn id="5" xr3:uid="{00000000-0010-0000-0000-000005000000}" name="Casa_x000a_existent?" dataDxfId="33"/>
    <tableColumn id="6" xr3:uid="{00000000-0010-0000-0000-000006000000}" name="Documentat" dataDxfId="32"/>
    <tableColumn id="7" xr3:uid="{00000000-0010-0000-0000-000007000000}" name="Nom_x000a_destacat?" dataDxfId="31"/>
    <tableColumn id="8" xr3:uid="{00000000-0010-0000-0000-000008000000}" name="Nom _x000a_Actual?" dataDxfId="30"/>
    <tableColumn id="9" xr3:uid="{00000000-0010-0000-0000-000009000000}" name="Nivell _x000a_d'us (%)" dataDxfId="29"/>
    <tableColumn id="16" xr3:uid="{00000000-0010-0000-0000-000010000000}" name="Nivell d'us" dataDxfId="28">
      <calculatedColumnFormula>IF(Noms_de_les_cases[[#This Row],[Nivell 
d''us (%)]]&gt;0.7,"Habitual",IF(Noms_de_les_cases[[#This Row],[Nivell 
d''us (%)]]&lt;0.3,"Minoritari","Ocasional"))</calculatedColumnFormula>
    </tableColumn>
    <tableColumn id="10" xr3:uid="{00000000-0010-0000-0000-00000A000000}" name="Tipus" dataDxfId="27"/>
    <tableColumn id="11" xr3:uid="{00000000-0010-0000-0000-00000B000000}" name="Identifica" dataDxfId="26"/>
    <tableColumn id="12" xr3:uid="{00000000-0010-0000-0000-00000C000000}" name="Estructura morfològica"/>
    <tableColumn id="13" xr3:uid="{00000000-0010-0000-0000-00000D000000}" name="Tipologia semàntic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E2904AC-7DA0-4AA0-93CA-200D9A435D0A}" name="Noms_de_les_cases4" displayName="Noms_de_les_cases4" ref="A1:P771" totalsRowShown="0" headerRowDxfId="25">
  <autoFilter ref="A1:P771" xr:uid="{4E2904AC-7DA0-4AA0-93CA-200D9A435D0A}"/>
  <sortState xmlns:xlrd2="http://schemas.microsoft.com/office/spreadsheetml/2017/richdata2" ref="A2:P771">
    <sortCondition ref="B1:B771"/>
  </sortState>
  <tableColumns count="16">
    <tableColumn id="15" xr3:uid="{0DB066A5-5920-41CC-BC40-4FE0F492B68F}" name="#" dataDxfId="24"/>
    <tableColumn id="14" xr3:uid="{B27A1F6C-656C-47FD-B8DB-3C3F18AD9AE2}" name="Nom Casa" dataDxfId="23"/>
    <tableColumn id="2" xr3:uid="{44E1E1F3-6636-46F9-9687-B2C6485A5D70}" name="Adreça principal casa"/>
    <tableColumn id="3" xr3:uid="{48B5F562-4A6C-45DA-BC78-AC40E0F1664B}" name="Barri"/>
    <tableColumn id="4" xr3:uid="{BB287589-E4D9-407B-817B-D2533E1FECFB}" name="Gènere" dataDxfId="22"/>
    <tableColumn id="1" xr3:uid="{32669368-F1A0-4629-8EE8-A1A45B71EE16}" name="Nom_x000a_casa" dataDxfId="21"/>
    <tableColumn id="5" xr3:uid="{E9952F2A-6ABC-4B35-9E20-19F8F59F81C7}" name="Casa_x000a_existent?" dataDxfId="20"/>
    <tableColumn id="6" xr3:uid="{14764674-8AF4-4146-A406-E45EDF726C7A}" name="Documentat" dataDxfId="19"/>
    <tableColumn id="7" xr3:uid="{46F37C81-2EA4-40BB-9D4C-08D166E26775}" name="Nom_x000a_destacat?" dataDxfId="18"/>
    <tableColumn id="8" xr3:uid="{A2BEE5BF-2843-428D-8213-759B04E8C69B}" name="Nom _x000a_Actual?" dataDxfId="17"/>
    <tableColumn id="9" xr3:uid="{D1AE6CCB-74FE-418A-B0EA-AB65C52373DA}" name="Nivell _x000a_d'us (%)" dataDxfId="16"/>
    <tableColumn id="16" xr3:uid="{1122D192-A947-4B87-A3D1-36AEE62EE8D7}" name="Nivell d'us" dataDxfId="15">
      <calculatedColumnFormula>IF(Noms_de_les_cases4[[#This Row],[Nivell 
d''us (%)]]&gt;0.7,"Habitual",IF(Noms_de_les_cases4[[#This Row],[Nivell 
d''us (%)]]&lt;0.3,"Minoritari","Ocasional"))</calculatedColumnFormula>
    </tableColumn>
    <tableColumn id="10" xr3:uid="{B96F678F-CB19-4DA8-ABBC-38A65C93B754}" name="Tipus" dataDxfId="14"/>
    <tableColumn id="11" xr3:uid="{BF063E34-1F3B-4D03-908F-0B67FB5B4FDA}" name="Identifica" dataDxfId="13"/>
    <tableColumn id="12" xr3:uid="{A8D53F39-7D1B-4271-A250-C6648C4DAF3D}" name="Estructura morfològica"/>
    <tableColumn id="13" xr3:uid="{3E487020-5F6E-480C-8DBD-C09CB1921C71}" name="Tipologia semàntic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E28803C-CECC-4791-BD52-D511429E8255}" name="Noms_de_les_cases45" displayName="Noms_de_les_cases45" ref="A1:P699" totalsRowShown="0" headerRowDxfId="12">
  <autoFilter ref="A1:P699" xr:uid="{5E28803C-CECC-4791-BD52-D511429E8255}"/>
  <sortState xmlns:xlrd2="http://schemas.microsoft.com/office/spreadsheetml/2017/richdata2" ref="A2:P699">
    <sortCondition ref="B1:B699"/>
  </sortState>
  <tableColumns count="16">
    <tableColumn id="15" xr3:uid="{E595B107-F559-44BB-9412-0ACBFD27AD34}" name="#" dataDxfId="11"/>
    <tableColumn id="14" xr3:uid="{85F36A28-EFEF-47AB-9C10-05FA5452C476}" name="Nom Casa" dataDxfId="10"/>
    <tableColumn id="2" xr3:uid="{3DBDDDA5-0E63-4128-8853-24633D38CDAD}" name="Adreça principal casa"/>
    <tableColumn id="3" xr3:uid="{43FC14FA-B9BA-470F-94B7-470C645E11E2}" name="Barri"/>
    <tableColumn id="4" xr3:uid="{73F067BD-0A9D-4775-8BE9-3E6FB604ABDC}" name="Gènere" dataDxfId="9"/>
    <tableColumn id="1" xr3:uid="{8C00E17C-A15E-4199-8B48-5AFB169E8248}" name="Nom_x000a_casa" dataDxfId="8"/>
    <tableColumn id="5" xr3:uid="{6270A70F-7475-4093-B9A1-74B681A661CB}" name="Casa_x000a_existent?" dataDxfId="7"/>
    <tableColumn id="6" xr3:uid="{2C45BA41-BA3F-4A1D-97A4-414395B216FE}" name="Documentat" dataDxfId="6"/>
    <tableColumn id="7" xr3:uid="{404102EC-8C18-4EB8-A448-FD2852D1A802}" name="Nom_x000a_destacat?" dataDxfId="5"/>
    <tableColumn id="8" xr3:uid="{B2C2F46F-8851-4FB6-8CF5-A11E79ADC8ED}" name="Nom _x000a_Actual?" dataDxfId="4"/>
    <tableColumn id="9" xr3:uid="{35C235BA-A7D5-40B3-849A-03963113A359}" name="Nivell _x000a_d'us (%)" dataDxfId="3"/>
    <tableColumn id="16" xr3:uid="{EC51F5D9-477F-4F5B-A7F6-20E405570DD0}" name="Nivell d'us" dataDxfId="2">
      <calculatedColumnFormula>IF(Noms_de_les_cases45[[#This Row],[Nivell 
d''us (%)]]&gt;0.7,"Habitual",IF(Noms_de_les_cases45[[#This Row],[Nivell 
d''us (%)]]&lt;0.3,"Minoritari","Ocasional"))</calculatedColumnFormula>
    </tableColumn>
    <tableColumn id="10" xr3:uid="{6F825803-A915-44A1-8906-2FDB5B6F8A74}" name="Tipus" dataDxfId="1"/>
    <tableColumn id="11" xr3:uid="{5191E3E9-A979-41AF-8240-584D107CADBA}" name="Identifica" dataDxfId="0"/>
    <tableColumn id="12" xr3:uid="{7C93EDCA-B66F-49D4-90C5-160A6249CEBD}" name="Estructura morfològica"/>
    <tableColumn id="13" xr3:uid="{9512B15C-E336-4137-813A-66D82C5781A3}" name="Tipologia semàntic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" dT="2021-01-03T08:56:56.16" personId="{00000000-0000-0000-0000-000000000000}" id="{CA5F32F6-11C5-40FF-AA80-617AAABE986B}">
    <text>La casa pot haver deixat d'existir perquè ha estat enderrocada o perquè ha estat integrada dins d'una nova casa amb més d'un número.</text>
  </threadedComment>
  <threadedComment ref="H1" dT="2021-01-03T08:54:34.66" personId="{00000000-0000-0000-0000-000000000000}" id="{02656406-18D5-424A-A42F-5664A2C650C0}">
    <text>Considerem que tenim documentació quan podem aportar informació escrita d'aquest nom, tan si és publicada com recollida fefaentment en entrevistes amb persones que coneixen la casa.</text>
  </threadedComment>
  <threadedComment ref="I1" dT="2021-01-03T08:51:31.43" personId="{00000000-0000-0000-0000-000000000000}" id="{4BAF600B-A267-404F-95AA-BDB0BDE3BED8}">
    <text>Es considera nom destacat quan s'ha posat com a nom principal al web dels noms de les cases de la vella Solsona.</text>
  </threadedComment>
  <threadedComment ref="J1" dT="2021-01-03T08:50:41.79" personId="{00000000-0000-0000-0000-000000000000}" id="{9B934538-FC8C-4F75-9E33-E6EACFFCBB1B}">
    <text>Es considera un nom actual quan el nivell d'us es igual o superior al 50% i no quan és inferior al 50%</text>
  </threadedComment>
  <threadedComment ref="M1" dT="2021-01-03T08:57:49.69" personId="{00000000-0000-0000-0000-000000000000}" id="{57E06DC5-7E08-4300-A3B8-449BC7860442}">
    <text>El tipus indica l'origen o d'on prové el nom de la casa.</text>
  </threadedComment>
  <threadedComment ref="N1" dT="2021-01-03T08:59:17.77" personId="{00000000-0000-0000-0000-000000000000}" id="{8DE78575-CB63-48A7-AE22-85AC1E14E031}">
    <text>Indica que identifica o a que s'apllica el nom de la casa: la propia casa, el propietari o un comerç que té la casa.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1" dT="2021-01-03T08:56:56.16" personId="{00000000-0000-0000-0000-000000000000}" id="{DE9F8DCA-7080-4C11-94C4-8CD7B62308CA}">
    <text>La casa pot haver deixat d'existir perquè ha estat enderrocada o perquè ha estat integrada dins d'una nova casa amb més d'un número.</text>
  </threadedComment>
  <threadedComment ref="H1" dT="2021-01-03T08:54:34.66" personId="{00000000-0000-0000-0000-000000000000}" id="{5AAF2B7E-7A6B-4ECA-B7AD-5AC7DF67D3AA}">
    <text>Considerem que tenim documentació quan podem aportar informació escrita d'aquest nom, tan si és publicada com recollida fefaentment en entrevistes amb persones que coneixen la casa.</text>
  </threadedComment>
  <threadedComment ref="I1" dT="2021-01-03T08:51:31.43" personId="{00000000-0000-0000-0000-000000000000}" id="{AA98C5EF-02DB-46D0-937F-EB69701054D1}">
    <text>Es considera nom destacat quan s'ha posat com a nom principal al web dels noms de les cases de la vella Solsona.</text>
  </threadedComment>
  <threadedComment ref="J1" dT="2021-01-03T08:50:41.79" personId="{00000000-0000-0000-0000-000000000000}" id="{3329B4F7-D197-466A-8310-4757DA7C8284}">
    <text>Es considera un nom actual quan el nivell d'us es igual o superior al 50% i no quan és inferior al 50%</text>
  </threadedComment>
  <threadedComment ref="M1" dT="2021-01-03T08:57:49.69" personId="{00000000-0000-0000-0000-000000000000}" id="{1BC110BF-A667-4FF1-8C70-31843792D07B}">
    <text>El tipus indica l'origen o d'on prové el nom de la casa.</text>
  </threadedComment>
  <threadedComment ref="N1" dT="2021-01-03T08:59:17.77" personId="{00000000-0000-0000-0000-000000000000}" id="{938AEB49-DBCE-4274-A595-F5F601A08FA2}">
    <text>Indica que identifica o a que s'apllica el nom de la casa: la propia casa, el propietari o un comerç que té la casa.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1" dT="2021-01-03T08:56:56.16" personId="{00000000-0000-0000-0000-000000000000}" id="{049F4188-6505-4D67-BDD0-C6E8ED525826}">
    <text>La casa pot haver deixat d'existir perquè ha estat enderrocada o perquè ha estat integrada dins d'una nova casa amb més d'un número.</text>
  </threadedComment>
  <threadedComment ref="H1" dT="2021-01-03T08:54:34.66" personId="{00000000-0000-0000-0000-000000000000}" id="{BDFBA072-5BF5-4667-8884-ECE7605DFA62}">
    <text>Considerem que tenim documentació quan podem aportar informació escrita d'aquest nom, tan si és publicada com recollida fefaentment en entrevistes amb persones que coneixen la casa.</text>
  </threadedComment>
  <threadedComment ref="I1" dT="2021-01-03T08:51:31.43" personId="{00000000-0000-0000-0000-000000000000}" id="{C6134008-67B6-4D18-851D-E66A8C213B0E}">
    <text>Es considera nom destacat quan s'ha posat com a nom principal al web dels noms de les cases de la vella Solsona.</text>
  </threadedComment>
  <threadedComment ref="J1" dT="2021-01-03T08:50:41.79" personId="{00000000-0000-0000-0000-000000000000}" id="{C7C345DB-DBDC-4E54-9301-C41C2217A3A8}">
    <text>Es considera un nom actual quan el nivell d'us es igual o superior al 50% i no quan és inferior al 50%</text>
  </threadedComment>
  <threadedComment ref="M1" dT="2021-01-03T08:57:49.69" personId="{00000000-0000-0000-0000-000000000000}" id="{E13D02AE-F7A5-4B62-8C72-688E13AC8F46}">
    <text>El tipus indica l'origen o d'on prové el nom de la casa.</text>
  </threadedComment>
  <threadedComment ref="N1" dT="2021-01-03T08:59:17.77" personId="{00000000-0000-0000-0000-000000000000}" id="{632B8439-8B70-4643-B36F-4454590B8E65}">
    <text>Indica que identifica o a que s'apllica el nom de la casa: la propia casa, el propietari o un comerç que té la casa.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printerSettings" Target="../printerSettings/printerSettings10.bin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71"/>
  <sheetViews>
    <sheetView workbookViewId="0">
      <selection activeCell="I20" sqref="I20"/>
    </sheetView>
  </sheetViews>
  <sheetFormatPr defaultColWidth="10.90625" defaultRowHeight="14.5" x14ac:dyDescent="0.35"/>
  <cols>
    <col min="1" max="1" width="12.54296875" bestFit="1" customWidth="1"/>
    <col min="2" max="2" width="16.54296875" bestFit="1" customWidth="1"/>
    <col min="3" max="3" width="8" bestFit="1" customWidth="1"/>
    <col min="4" max="4" width="4.453125" customWidth="1"/>
  </cols>
  <sheetData>
    <row r="2" spans="1:7" ht="26" x14ac:dyDescent="0.6">
      <c r="A2" s="22" t="s">
        <v>1242</v>
      </c>
      <c r="G2" s="22">
        <f>B17</f>
        <v>349</v>
      </c>
    </row>
    <row r="4" spans="1:7" x14ac:dyDescent="0.35">
      <c r="A4" s="7" t="s">
        <v>1</v>
      </c>
      <c r="B4" s="7" t="s">
        <v>625</v>
      </c>
      <c r="C4" s="10" t="s">
        <v>268</v>
      </c>
    </row>
    <row r="5" spans="1:7" x14ac:dyDescent="0.35">
      <c r="A5" s="6" t="s">
        <v>91</v>
      </c>
      <c r="B5" s="6">
        <f>COUNTIFS('Noms de cases i comerços'!D:D,A5,'Noms de cases i comerços'!I:I,"sí")+COUNTIF('Cases sense nom conegut'!B:B,A5)</f>
        <v>11</v>
      </c>
      <c r="C5" s="11">
        <f t="shared" ref="C5:C16" si="0">B5/$B$17</f>
        <v>3.151862464183381E-2</v>
      </c>
    </row>
    <row r="6" spans="1:7" x14ac:dyDescent="0.35">
      <c r="A6" s="6" t="s">
        <v>24</v>
      </c>
      <c r="B6" s="6">
        <f>COUNTIFS('Noms de cases i comerços'!D:D,A6,'Noms de cases i comerços'!I:I,"sí")+COUNTIF('Cases sense nom conegut'!B:B,A6)</f>
        <v>29</v>
      </c>
      <c r="C6" s="11">
        <f t="shared" si="0"/>
        <v>8.3094555873925502E-2</v>
      </c>
    </row>
    <row r="7" spans="1:7" x14ac:dyDescent="0.35">
      <c r="A7" s="6" t="s">
        <v>88</v>
      </c>
      <c r="B7" s="6">
        <f>COUNTIFS('Noms de cases i comerços'!D:D,A7,'Noms de cases i comerços'!I:I,"sí")+COUNTIF('Cases sense nom conegut'!B:B,A7)</f>
        <v>23</v>
      </c>
      <c r="C7" s="11">
        <f t="shared" si="0"/>
        <v>6.5902578796561598E-2</v>
      </c>
    </row>
    <row r="8" spans="1:7" x14ac:dyDescent="0.35">
      <c r="A8" s="6" t="s">
        <v>6</v>
      </c>
      <c r="B8" s="6">
        <f>COUNTIFS('Noms de cases i comerços'!D:D,A8,'Noms de cases i comerços'!I:I,"sí")+COUNTIF('Cases sense nom conegut'!B:B,A8)</f>
        <v>17</v>
      </c>
      <c r="C8" s="11">
        <f t="shared" si="0"/>
        <v>4.8710601719197708E-2</v>
      </c>
    </row>
    <row r="9" spans="1:7" x14ac:dyDescent="0.35">
      <c r="A9" s="6" t="s">
        <v>92</v>
      </c>
      <c r="B9" s="6">
        <f>COUNTIFS('Noms de cases i comerços'!D:D,A9,'Noms de cases i comerços'!I:I,"sí")+COUNTIF('Cases sense nom conegut'!B:B,A9)</f>
        <v>45</v>
      </c>
      <c r="C9" s="11">
        <f t="shared" si="0"/>
        <v>0.12893982808022922</v>
      </c>
    </row>
    <row r="10" spans="1:7" x14ac:dyDescent="0.35">
      <c r="A10" s="6" t="s">
        <v>89</v>
      </c>
      <c r="B10" s="6">
        <f>COUNTIFS('Noms de cases i comerços'!D:D,A10,'Noms de cases i comerços'!I:I,"sí")+COUNTIF('Cases sense nom conegut'!B:B,A10)</f>
        <v>39</v>
      </c>
      <c r="C10" s="11">
        <f t="shared" si="0"/>
        <v>0.11174785100286533</v>
      </c>
    </row>
    <row r="11" spans="1:7" x14ac:dyDescent="0.35">
      <c r="A11" s="6" t="s">
        <v>87</v>
      </c>
      <c r="B11" s="6">
        <f>COUNTIFS('Noms de cases i comerços'!D:D,A11,'Noms de cases i comerços'!I:I,"sí")+COUNTIF('Cases sense nom conegut'!B:B,A11)</f>
        <v>26</v>
      </c>
      <c r="C11" s="11">
        <f t="shared" si="0"/>
        <v>7.4498567335243557E-2</v>
      </c>
    </row>
    <row r="12" spans="1:7" x14ac:dyDescent="0.35">
      <c r="A12" s="6" t="s">
        <v>86</v>
      </c>
      <c r="B12" s="6">
        <f>COUNTIFS('Noms de cases i comerços'!D:D,A12,'Noms de cases i comerços'!I:I,"sí")+COUNTIF('Cases sense nom conegut'!B:B,A12)</f>
        <v>33</v>
      </c>
      <c r="C12" s="11">
        <f t="shared" si="0"/>
        <v>9.4555873925501438E-2</v>
      </c>
    </row>
    <row r="13" spans="1:7" x14ac:dyDescent="0.35">
      <c r="A13" s="6" t="s">
        <v>90</v>
      </c>
      <c r="B13" s="6">
        <f>COUNTIFS('Noms de cases i comerços'!D:D,A13,'Noms de cases i comerços'!I:I,"sí")+COUNTIF('Cases sense nom conegut'!B:B,A13)</f>
        <v>20</v>
      </c>
      <c r="C13" s="11">
        <f t="shared" si="0"/>
        <v>5.730659025787966E-2</v>
      </c>
    </row>
    <row r="14" spans="1:7" x14ac:dyDescent="0.35">
      <c r="A14" s="6" t="s">
        <v>181</v>
      </c>
      <c r="B14" s="6">
        <f>COUNTIFS('Noms de cases i comerços'!D:D,A14,'Noms de cases i comerços'!I:I,"sí")+COUNTIF('Cases sense nom conegut'!B:B,A14)</f>
        <v>22</v>
      </c>
      <c r="C14" s="11">
        <f t="shared" si="0"/>
        <v>6.3037249283667621E-2</v>
      </c>
    </row>
    <row r="15" spans="1:7" x14ac:dyDescent="0.35">
      <c r="A15" s="6" t="s">
        <v>84</v>
      </c>
      <c r="B15" s="6">
        <f>COUNTIFS('Noms de cases i comerços'!D:D,A15,'Noms de cases i comerços'!I:I,"sí")+COUNTIF('Cases sense nom conegut'!B:B,A15)</f>
        <v>52</v>
      </c>
      <c r="C15" s="11">
        <f t="shared" si="0"/>
        <v>0.14899713467048711</v>
      </c>
    </row>
    <row r="16" spans="1:7" x14ac:dyDescent="0.35">
      <c r="A16" s="6" t="s">
        <v>85</v>
      </c>
      <c r="B16" s="6">
        <f>COUNTIFS('Noms de cases i comerços'!D:D,A16,'Noms de cases i comerços'!I:I,"sí")+COUNTIF('Cases sense nom conegut'!B:B,A16)</f>
        <v>32</v>
      </c>
      <c r="C16" s="11">
        <f t="shared" si="0"/>
        <v>9.1690544412607447E-2</v>
      </c>
    </row>
    <row r="17" spans="1:7" x14ac:dyDescent="0.35">
      <c r="A17" s="7" t="s">
        <v>83</v>
      </c>
      <c r="B17" s="7">
        <f>SUM(B5:B16)</f>
        <v>349</v>
      </c>
      <c r="C17" s="12">
        <f>SUM(C5:C16)</f>
        <v>1</v>
      </c>
    </row>
    <row r="18" spans="1:7" x14ac:dyDescent="0.35">
      <c r="B18">
        <f>COUNTIFS('Noms de cases i comerços'!I:I,"sí")+COUNTA('Cases sense nom conegut'!B:B)-1</f>
        <v>349</v>
      </c>
    </row>
    <row r="20" spans="1:7" ht="26" x14ac:dyDescent="0.6">
      <c r="A20" s="22" t="s">
        <v>1243</v>
      </c>
      <c r="G20" s="22">
        <f>B35</f>
        <v>770</v>
      </c>
    </row>
    <row r="22" spans="1:7" x14ac:dyDescent="0.35">
      <c r="A22" s="7" t="s">
        <v>1</v>
      </c>
      <c r="B22" s="7" t="s">
        <v>80</v>
      </c>
      <c r="C22" s="10" t="s">
        <v>268</v>
      </c>
    </row>
    <row r="23" spans="1:7" x14ac:dyDescent="0.35">
      <c r="A23" s="6" t="s">
        <v>91</v>
      </c>
      <c r="B23" s="6">
        <f>COUNTIFS('Noms de cases i comerços'!D:D,A23,'Noms de cases i comerços'!F:F,"Sí")</f>
        <v>18</v>
      </c>
      <c r="C23" s="11">
        <f>B23/$B$35</f>
        <v>2.3376623376623377E-2</v>
      </c>
    </row>
    <row r="24" spans="1:7" x14ac:dyDescent="0.35">
      <c r="A24" s="6" t="s">
        <v>24</v>
      </c>
      <c r="B24" s="6">
        <f>COUNTIFS('Noms de cases i comerços'!D:D,A24,'Noms de cases i comerços'!F:F,"Sí")</f>
        <v>60</v>
      </c>
      <c r="C24" s="11">
        <f t="shared" ref="C24:C34" si="1">B24/$B$35</f>
        <v>7.792207792207792E-2</v>
      </c>
    </row>
    <row r="25" spans="1:7" x14ac:dyDescent="0.35">
      <c r="A25" s="6" t="s">
        <v>88</v>
      </c>
      <c r="B25" s="6">
        <f>COUNTIFS('Noms de cases i comerços'!D:D,A25,'Noms de cases i comerços'!F:F,"Sí")</f>
        <v>61</v>
      </c>
      <c r="C25" s="11">
        <f t="shared" si="1"/>
        <v>7.9220779220779219E-2</v>
      </c>
    </row>
    <row r="26" spans="1:7" x14ac:dyDescent="0.35">
      <c r="A26" s="6" t="s">
        <v>6</v>
      </c>
      <c r="B26" s="6">
        <f>COUNTIFS('Noms de cases i comerços'!D:D,A26,'Noms de cases i comerços'!F:F,"Sí")</f>
        <v>47</v>
      </c>
      <c r="C26" s="11">
        <f t="shared" si="1"/>
        <v>6.1038961038961038E-2</v>
      </c>
    </row>
    <row r="27" spans="1:7" x14ac:dyDescent="0.35">
      <c r="A27" s="6" t="s">
        <v>92</v>
      </c>
      <c r="B27" s="6">
        <f>COUNTIFS('Noms de cases i comerços'!D:D,A27,'Noms de cases i comerços'!F:F,"Sí")</f>
        <v>89</v>
      </c>
      <c r="C27" s="11">
        <f t="shared" si="1"/>
        <v>0.11558441558441558</v>
      </c>
    </row>
    <row r="28" spans="1:7" x14ac:dyDescent="0.35">
      <c r="A28" s="6" t="s">
        <v>89</v>
      </c>
      <c r="B28" s="6">
        <f>COUNTIFS('Noms de cases i comerços'!D:D,A28,'Noms de cases i comerços'!F:F,"Sí")</f>
        <v>108</v>
      </c>
      <c r="C28" s="11">
        <f t="shared" si="1"/>
        <v>0.14025974025974025</v>
      </c>
    </row>
    <row r="29" spans="1:7" x14ac:dyDescent="0.35">
      <c r="A29" s="6" t="s">
        <v>87</v>
      </c>
      <c r="B29" s="6">
        <f>COUNTIFS('Noms de cases i comerços'!D:D,A29,'Noms de cases i comerços'!F:F,"Sí")</f>
        <v>32</v>
      </c>
      <c r="C29" s="11">
        <f t="shared" si="1"/>
        <v>4.1558441558441558E-2</v>
      </c>
    </row>
    <row r="30" spans="1:7" x14ac:dyDescent="0.35">
      <c r="A30" s="6" t="s">
        <v>86</v>
      </c>
      <c r="B30" s="6">
        <f>COUNTIFS('Noms de cases i comerços'!D:D,A30,'Noms de cases i comerços'!F:F,"Sí")</f>
        <v>97</v>
      </c>
      <c r="C30" s="11">
        <f t="shared" si="1"/>
        <v>0.12597402597402596</v>
      </c>
    </row>
    <row r="31" spans="1:7" x14ac:dyDescent="0.35">
      <c r="A31" s="6" t="s">
        <v>90</v>
      </c>
      <c r="B31" s="6">
        <f>COUNTIFS('Noms de cases i comerços'!D:D,A31,'Noms de cases i comerços'!F:F,"Sí")</f>
        <v>42</v>
      </c>
      <c r="C31" s="11">
        <f t="shared" si="1"/>
        <v>5.4545454545454543E-2</v>
      </c>
    </row>
    <row r="32" spans="1:7" x14ac:dyDescent="0.35">
      <c r="A32" s="6" t="s">
        <v>181</v>
      </c>
      <c r="B32" s="6">
        <f>COUNTIFS('Noms de cases i comerços'!D:D,A32,'Noms de cases i comerços'!F:F,"Sí")</f>
        <v>61</v>
      </c>
      <c r="C32" s="11">
        <f t="shared" si="1"/>
        <v>7.9220779220779219E-2</v>
      </c>
    </row>
    <row r="33" spans="1:7" x14ac:dyDescent="0.35">
      <c r="A33" s="6" t="s">
        <v>84</v>
      </c>
      <c r="B33" s="6">
        <f>COUNTIFS('Noms de cases i comerços'!D:D,A33,'Noms de cases i comerços'!F:F,"Sí")</f>
        <v>102</v>
      </c>
      <c r="C33" s="11">
        <f t="shared" si="1"/>
        <v>0.13246753246753246</v>
      </c>
    </row>
    <row r="34" spans="1:7" x14ac:dyDescent="0.35">
      <c r="A34" s="6" t="s">
        <v>85</v>
      </c>
      <c r="B34" s="6">
        <f>COUNTIFS('Noms de cases i comerços'!D:D,A34,'Noms de cases i comerços'!F:F,"Sí")</f>
        <v>53</v>
      </c>
      <c r="C34" s="11">
        <f t="shared" si="1"/>
        <v>6.8831168831168826E-2</v>
      </c>
    </row>
    <row r="35" spans="1:7" x14ac:dyDescent="0.35">
      <c r="A35" s="7" t="s">
        <v>83</v>
      </c>
      <c r="B35" s="7">
        <f>SUM(B23:B34)</f>
        <v>770</v>
      </c>
      <c r="C35" s="12">
        <f>SUM(C23:C34)</f>
        <v>0.99999999999999989</v>
      </c>
    </row>
    <row r="38" spans="1:7" ht="26" x14ac:dyDescent="0.6">
      <c r="A38" s="22" t="s">
        <v>1244</v>
      </c>
      <c r="G38" s="22">
        <f>B53</f>
        <v>1097</v>
      </c>
    </row>
    <row r="40" spans="1:7" x14ac:dyDescent="0.35">
      <c r="A40" s="7" t="s">
        <v>1</v>
      </c>
      <c r="B40" s="7" t="s">
        <v>80</v>
      </c>
      <c r="C40" s="10" t="s">
        <v>268</v>
      </c>
    </row>
    <row r="41" spans="1:7" x14ac:dyDescent="0.35">
      <c r="A41" s="6" t="s">
        <v>91</v>
      </c>
      <c r="B41" s="6">
        <f>COUNTIF('Noms de cases i comerços'!D:D,A41)</f>
        <v>35</v>
      </c>
      <c r="C41" s="11">
        <f>B41/$B$53</f>
        <v>3.1905195989061073E-2</v>
      </c>
    </row>
    <row r="42" spans="1:7" x14ac:dyDescent="0.35">
      <c r="A42" s="6" t="s">
        <v>24</v>
      </c>
      <c r="B42" s="6">
        <f>COUNTIF('Noms de cases i comerços'!D:D,A42)</f>
        <v>123</v>
      </c>
      <c r="C42" s="11">
        <f t="shared" ref="C42:C52" si="2">B42/$B$53</f>
        <v>0.11212397447584321</v>
      </c>
    </row>
    <row r="43" spans="1:7" x14ac:dyDescent="0.35">
      <c r="A43" s="6" t="s">
        <v>88</v>
      </c>
      <c r="B43" s="6">
        <f>COUNTIF('Noms de cases i comerços'!D:D,A43)</f>
        <v>70</v>
      </c>
      <c r="C43" s="11">
        <f t="shared" si="2"/>
        <v>6.3810391978122147E-2</v>
      </c>
    </row>
    <row r="44" spans="1:7" x14ac:dyDescent="0.35">
      <c r="A44" s="6" t="s">
        <v>6</v>
      </c>
      <c r="B44" s="6">
        <f>COUNTIF('Noms de cases i comerços'!D:D,A44)</f>
        <v>64</v>
      </c>
      <c r="C44" s="11">
        <f t="shared" si="2"/>
        <v>5.8340929808568823E-2</v>
      </c>
    </row>
    <row r="45" spans="1:7" x14ac:dyDescent="0.35">
      <c r="A45" s="6" t="s">
        <v>92</v>
      </c>
      <c r="B45" s="6">
        <f>COUNTIF('Noms de cases i comerços'!D:D,A45)</f>
        <v>99</v>
      </c>
      <c r="C45" s="11">
        <f t="shared" si="2"/>
        <v>9.0246125797629903E-2</v>
      </c>
    </row>
    <row r="46" spans="1:7" x14ac:dyDescent="0.35">
      <c r="A46" s="6" t="s">
        <v>89</v>
      </c>
      <c r="B46" s="6">
        <f>COUNTIF('Noms de cases i comerços'!D:D,A46)</f>
        <v>162</v>
      </c>
      <c r="C46" s="11">
        <f t="shared" si="2"/>
        <v>0.14767547857793983</v>
      </c>
    </row>
    <row r="47" spans="1:7" x14ac:dyDescent="0.35">
      <c r="A47" s="6" t="s">
        <v>87</v>
      </c>
      <c r="B47" s="6">
        <f>COUNTIF('Noms de cases i comerços'!D:D,A47)</f>
        <v>41</v>
      </c>
      <c r="C47" s="11">
        <f t="shared" si="2"/>
        <v>3.7374658158614404E-2</v>
      </c>
    </row>
    <row r="48" spans="1:7" x14ac:dyDescent="0.35">
      <c r="A48" s="6" t="s">
        <v>86</v>
      </c>
      <c r="B48" s="6">
        <f>COUNTIF('Noms de cases i comerços'!D:D,A48)</f>
        <v>117</v>
      </c>
      <c r="C48" s="11">
        <f t="shared" si="2"/>
        <v>0.10665451230628988</v>
      </c>
    </row>
    <row r="49" spans="1:7" x14ac:dyDescent="0.35">
      <c r="A49" s="6" t="s">
        <v>90</v>
      </c>
      <c r="B49" s="6">
        <f>COUNTIF('Noms de cases i comerços'!D:D,A49)</f>
        <v>52</v>
      </c>
      <c r="C49" s="11">
        <f t="shared" si="2"/>
        <v>4.7402005469462168E-2</v>
      </c>
    </row>
    <row r="50" spans="1:7" x14ac:dyDescent="0.35">
      <c r="A50" s="6" t="s">
        <v>181</v>
      </c>
      <c r="B50" s="6">
        <f>COUNTIF('Noms de cases i comerços'!D:D,A50)</f>
        <v>102</v>
      </c>
      <c r="C50" s="11">
        <f t="shared" si="2"/>
        <v>9.2980856882406565E-2</v>
      </c>
    </row>
    <row r="51" spans="1:7" x14ac:dyDescent="0.35">
      <c r="A51" s="6" t="s">
        <v>84</v>
      </c>
      <c r="B51" s="6">
        <f>COUNTIF('Noms de cases i comerços'!D:D,A51)</f>
        <v>113</v>
      </c>
      <c r="C51" s="11">
        <f t="shared" si="2"/>
        <v>0.10300820419325434</v>
      </c>
    </row>
    <row r="52" spans="1:7" x14ac:dyDescent="0.35">
      <c r="A52" s="6" t="s">
        <v>85</v>
      </c>
      <c r="B52" s="6">
        <f>COUNTIF('Noms de cases i comerços'!D:D,A52)</f>
        <v>119</v>
      </c>
      <c r="C52" s="11">
        <f t="shared" si="2"/>
        <v>0.10847766636280766</v>
      </c>
    </row>
    <row r="53" spans="1:7" x14ac:dyDescent="0.35">
      <c r="A53" s="7" t="s">
        <v>83</v>
      </c>
      <c r="B53" s="7">
        <f>SUM(B41:B52)</f>
        <v>1097</v>
      </c>
      <c r="C53" s="12">
        <f>SUM(C41:C52)</f>
        <v>0.99999999999999989</v>
      </c>
    </row>
    <row r="56" spans="1:7" ht="26" x14ac:dyDescent="0.6">
      <c r="A56" s="22" t="s">
        <v>1245</v>
      </c>
      <c r="G56" s="22">
        <f>B71</f>
        <v>327</v>
      </c>
    </row>
    <row r="57" spans="1:7" x14ac:dyDescent="0.35">
      <c r="A57" t="s">
        <v>1246</v>
      </c>
    </row>
    <row r="58" spans="1:7" x14ac:dyDescent="0.35">
      <c r="A58" s="7" t="s">
        <v>1</v>
      </c>
      <c r="B58" s="7" t="s">
        <v>80</v>
      </c>
      <c r="C58" s="10" t="s">
        <v>268</v>
      </c>
    </row>
    <row r="59" spans="1:7" x14ac:dyDescent="0.35">
      <c r="A59" s="6" t="s">
        <v>91</v>
      </c>
      <c r="B59" s="6">
        <f>COUNTIFS('Noms de cases i comerços'!D:D,A59,'Noms de cases i comerços'!F:F,"no")</f>
        <v>17</v>
      </c>
      <c r="C59" s="11">
        <f>B59/$B$71</f>
        <v>5.1987767584097858E-2</v>
      </c>
    </row>
    <row r="60" spans="1:7" x14ac:dyDescent="0.35">
      <c r="A60" s="6" t="s">
        <v>24</v>
      </c>
      <c r="B60" s="6">
        <f>COUNTIFS('Noms de cases i comerços'!D:D,A60,'Noms de cases i comerços'!F:F,"no")</f>
        <v>63</v>
      </c>
      <c r="C60" s="11">
        <f t="shared" ref="C60:C70" si="3">B60/$B$71</f>
        <v>0.19266055045871561</v>
      </c>
    </row>
    <row r="61" spans="1:7" x14ac:dyDescent="0.35">
      <c r="A61" s="6" t="s">
        <v>88</v>
      </c>
      <c r="B61" s="6">
        <f>COUNTIFS('Noms de cases i comerços'!D:D,A61,'Noms de cases i comerços'!F:F,"no")</f>
        <v>9</v>
      </c>
      <c r="C61" s="11">
        <f t="shared" si="3"/>
        <v>2.7522935779816515E-2</v>
      </c>
    </row>
    <row r="62" spans="1:7" x14ac:dyDescent="0.35">
      <c r="A62" s="6" t="s">
        <v>6</v>
      </c>
      <c r="B62" s="6">
        <f>COUNTIFS('Noms de cases i comerços'!D:D,A62,'Noms de cases i comerços'!F:F,"no")</f>
        <v>17</v>
      </c>
      <c r="C62" s="11">
        <f t="shared" si="3"/>
        <v>5.1987767584097858E-2</v>
      </c>
    </row>
    <row r="63" spans="1:7" x14ac:dyDescent="0.35">
      <c r="A63" s="6" t="s">
        <v>92</v>
      </c>
      <c r="B63" s="6">
        <f>COUNTIFS('Noms de cases i comerços'!D:D,A63,'Noms de cases i comerços'!F:F,"no")</f>
        <v>10</v>
      </c>
      <c r="C63" s="11">
        <f t="shared" si="3"/>
        <v>3.0581039755351681E-2</v>
      </c>
    </row>
    <row r="64" spans="1:7" x14ac:dyDescent="0.35">
      <c r="A64" s="6" t="s">
        <v>89</v>
      </c>
      <c r="B64" s="6">
        <f>COUNTIFS('Noms de cases i comerços'!D:D,A64,'Noms de cases i comerços'!F:F,"no")</f>
        <v>54</v>
      </c>
      <c r="C64" s="11">
        <f t="shared" si="3"/>
        <v>0.16513761467889909</v>
      </c>
    </row>
    <row r="65" spans="1:3" x14ac:dyDescent="0.35">
      <c r="A65" s="6" t="s">
        <v>87</v>
      </c>
      <c r="B65" s="6">
        <f>COUNTIFS('Noms de cases i comerços'!D:D,A65,'Noms de cases i comerços'!F:F,"no")</f>
        <v>9</v>
      </c>
      <c r="C65" s="11">
        <f t="shared" si="3"/>
        <v>2.7522935779816515E-2</v>
      </c>
    </row>
    <row r="66" spans="1:3" x14ac:dyDescent="0.35">
      <c r="A66" s="6" t="s">
        <v>86</v>
      </c>
      <c r="B66" s="6">
        <f>COUNTIFS('Noms de cases i comerços'!D:D,A66,'Noms de cases i comerços'!F:F,"no")</f>
        <v>20</v>
      </c>
      <c r="C66" s="11">
        <f t="shared" si="3"/>
        <v>6.1162079510703363E-2</v>
      </c>
    </row>
    <row r="67" spans="1:3" x14ac:dyDescent="0.35">
      <c r="A67" s="6" t="s">
        <v>90</v>
      </c>
      <c r="B67" s="6">
        <f>COUNTIFS('Noms de cases i comerços'!D:D,A67,'Noms de cases i comerços'!F:F,"no")</f>
        <v>10</v>
      </c>
      <c r="C67" s="11">
        <f t="shared" si="3"/>
        <v>3.0581039755351681E-2</v>
      </c>
    </row>
    <row r="68" spans="1:3" x14ac:dyDescent="0.35">
      <c r="A68" s="6" t="s">
        <v>181</v>
      </c>
      <c r="B68" s="6">
        <f>COUNTIFS('Noms de cases i comerços'!D:D,A68,'Noms de cases i comerços'!F:F,"no")</f>
        <v>41</v>
      </c>
      <c r="C68" s="11">
        <f t="shared" si="3"/>
        <v>0.12538226299694188</v>
      </c>
    </row>
    <row r="69" spans="1:3" x14ac:dyDescent="0.35">
      <c r="A69" s="6" t="s">
        <v>84</v>
      </c>
      <c r="B69" s="6">
        <f>COUNTIFS('Noms de cases i comerços'!D:D,A69,'Noms de cases i comerços'!F:F,"no")</f>
        <v>11</v>
      </c>
      <c r="C69" s="11">
        <f t="shared" si="3"/>
        <v>3.3639143730886847E-2</v>
      </c>
    </row>
    <row r="70" spans="1:3" x14ac:dyDescent="0.35">
      <c r="A70" s="6" t="s">
        <v>85</v>
      </c>
      <c r="B70" s="6">
        <f>COUNTIFS('Noms de cases i comerços'!D:D,A70,'Noms de cases i comerços'!F:F,"no")</f>
        <v>66</v>
      </c>
      <c r="C70" s="11">
        <f t="shared" si="3"/>
        <v>0.20183486238532111</v>
      </c>
    </row>
    <row r="71" spans="1:3" x14ac:dyDescent="0.35">
      <c r="A71" s="7" t="s">
        <v>83</v>
      </c>
      <c r="B71" s="7">
        <f>SUM(B59:B70)</f>
        <v>327</v>
      </c>
      <c r="C71" s="12">
        <f>SUM(C59:C70)</f>
        <v>1</v>
      </c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3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C68"/>
  <sheetViews>
    <sheetView workbookViewId="0">
      <selection activeCell="I20" sqref="I20"/>
    </sheetView>
  </sheetViews>
  <sheetFormatPr defaultColWidth="10.90625" defaultRowHeight="14.5" x14ac:dyDescent="0.35"/>
  <cols>
    <col min="1" max="1" width="42.54296875" bestFit="1" customWidth="1"/>
    <col min="2" max="2" width="15.453125" bestFit="1" customWidth="1"/>
    <col min="3" max="3" width="8" bestFit="1" customWidth="1"/>
  </cols>
  <sheetData>
    <row r="2" spans="1:3" x14ac:dyDescent="0.35">
      <c r="A2" s="7" t="s">
        <v>168</v>
      </c>
      <c r="B2" s="7" t="s">
        <v>80</v>
      </c>
      <c r="C2" s="10" t="s">
        <v>268</v>
      </c>
    </row>
    <row r="3" spans="1:3" x14ac:dyDescent="0.35">
      <c r="A3" s="6" t="s">
        <v>17</v>
      </c>
      <c r="B3" s="6">
        <f>COUNTIFS('Noms de cases i comerços'!N:N,A3,'Noms de cases i comerços'!F:F,"Sí")</f>
        <v>555</v>
      </c>
      <c r="C3" s="11">
        <f>B3/$B$7</f>
        <v>0.72077922077922074</v>
      </c>
    </row>
    <row r="4" spans="1:3" x14ac:dyDescent="0.35">
      <c r="A4" s="6" t="s">
        <v>18</v>
      </c>
      <c r="B4" s="6">
        <f>COUNTIFS('Noms de cases i comerços'!N:N,A4,'Noms de cases i comerços'!F:F,"Sí")</f>
        <v>105</v>
      </c>
      <c r="C4" s="11">
        <f t="shared" ref="C4:C6" si="0">B4/$B$7</f>
        <v>0.13636363636363635</v>
      </c>
    </row>
    <row r="5" spans="1:3" x14ac:dyDescent="0.35">
      <c r="A5" s="6" t="s">
        <v>19</v>
      </c>
      <c r="B5" s="6">
        <f>COUNTIFS('Noms de cases i comerços'!N:N,A5,'Noms de cases i comerços'!F:F,"Sí")</f>
        <v>69</v>
      </c>
      <c r="C5" s="11">
        <f t="shared" si="0"/>
        <v>8.9610389610389612E-2</v>
      </c>
    </row>
    <row r="6" spans="1:3" x14ac:dyDescent="0.35">
      <c r="A6" s="6" t="s">
        <v>20</v>
      </c>
      <c r="B6" s="6">
        <f>COUNTIFS('Noms de cases i comerços'!N:N,A6,'Noms de cases i comerços'!F:F,"Sí")</f>
        <v>41</v>
      </c>
      <c r="C6" s="11">
        <f t="shared" si="0"/>
        <v>5.3246753246753244E-2</v>
      </c>
    </row>
    <row r="7" spans="1:3" x14ac:dyDescent="0.35">
      <c r="A7" s="7" t="s">
        <v>83</v>
      </c>
      <c r="B7" s="7">
        <f>SUM(B3:B6)</f>
        <v>770</v>
      </c>
      <c r="C7" s="12">
        <f>SUM(C3:C6)</f>
        <v>0.99999999999999989</v>
      </c>
    </row>
    <row r="8" spans="1:3" x14ac:dyDescent="0.35">
      <c r="A8" s="1"/>
      <c r="B8" s="1"/>
    </row>
    <row r="9" spans="1:3" x14ac:dyDescent="0.35">
      <c r="A9" s="1"/>
      <c r="B9" s="1"/>
    </row>
    <row r="10" spans="1:3" x14ac:dyDescent="0.35">
      <c r="A10" s="1"/>
      <c r="B10" s="1"/>
    </row>
    <row r="11" spans="1:3" x14ac:dyDescent="0.35">
      <c r="A11" s="1"/>
      <c r="B11" s="1"/>
    </row>
    <row r="12" spans="1:3" x14ac:dyDescent="0.35">
      <c r="A12" s="1"/>
      <c r="B12" s="1"/>
    </row>
    <row r="14" spans="1:3" x14ac:dyDescent="0.35">
      <c r="A14" s="7" t="s">
        <v>167</v>
      </c>
      <c r="B14" s="7" t="s">
        <v>80</v>
      </c>
      <c r="C14" s="10" t="s">
        <v>268</v>
      </c>
    </row>
    <row r="15" spans="1:3" x14ac:dyDescent="0.35">
      <c r="A15" s="6" t="s">
        <v>81</v>
      </c>
      <c r="B15" s="6">
        <f>COUNTIFS('Noms de cases i comerços'!E:E,A15,'Noms de cases i comerços'!F:F,"Sí")</f>
        <v>642</v>
      </c>
      <c r="C15" s="11">
        <f>B15/$B$17</f>
        <v>0.83376623376623371</v>
      </c>
    </row>
    <row r="16" spans="1:3" x14ac:dyDescent="0.35">
      <c r="A16" s="6" t="s">
        <v>82</v>
      </c>
      <c r="B16" s="6">
        <f>COUNTIFS('Noms de cases i comerços'!E:E,A16,'Noms de cases i comerços'!F:F,"Sí")</f>
        <v>128</v>
      </c>
      <c r="C16" s="11">
        <f t="shared" ref="C16" si="1">B16/$B$17</f>
        <v>0.16623376623376623</v>
      </c>
    </row>
    <row r="17" spans="1:3" x14ac:dyDescent="0.35">
      <c r="A17" s="7" t="s">
        <v>83</v>
      </c>
      <c r="B17" s="7">
        <f>SUM(B15:B16)</f>
        <v>770</v>
      </c>
      <c r="C17" s="12">
        <f>SUM(C15:C16)</f>
        <v>1</v>
      </c>
    </row>
    <row r="25" spans="1:3" x14ac:dyDescent="0.35">
      <c r="A25" s="7" t="s">
        <v>1369</v>
      </c>
      <c r="B25" s="7" t="s">
        <v>80</v>
      </c>
      <c r="C25" s="10" t="s">
        <v>268</v>
      </c>
    </row>
    <row r="26" spans="1:3" x14ac:dyDescent="0.35">
      <c r="A26" s="6" t="s">
        <v>1367</v>
      </c>
      <c r="B26" s="6">
        <f>COUNTIFS('Noms de cases i comerços'!I:I,"sí",'Noms de cases i comerços'!F:F,"Sí")</f>
        <v>339</v>
      </c>
      <c r="C26" s="11">
        <f>B26/$B$28</f>
        <v>0.44025974025974024</v>
      </c>
    </row>
    <row r="27" spans="1:3" x14ac:dyDescent="0.35">
      <c r="A27" s="6" t="s">
        <v>1368</v>
      </c>
      <c r="B27" s="6">
        <f>COUNTIFS('Noms de cases i comerços'!I:I,"no",'Noms de cases i comerços'!F:F,"Sí")</f>
        <v>431</v>
      </c>
      <c r="C27" s="11">
        <f>B27/$B$28</f>
        <v>0.55974025974025976</v>
      </c>
    </row>
    <row r="28" spans="1:3" x14ac:dyDescent="0.35">
      <c r="A28" s="7" t="s">
        <v>83</v>
      </c>
      <c r="B28" s="7">
        <f>SUM(B26:B27)</f>
        <v>770</v>
      </c>
      <c r="C28" s="12">
        <f>SUM(C26:C27)</f>
        <v>1</v>
      </c>
    </row>
    <row r="30" spans="1:3" x14ac:dyDescent="0.35">
      <c r="A30" s="7" t="s">
        <v>169</v>
      </c>
      <c r="B30" s="9">
        <f>B28/B26</f>
        <v>2.2713864306784659</v>
      </c>
    </row>
    <row r="37" spans="1:3" x14ac:dyDescent="0.35">
      <c r="A37" s="7" t="s">
        <v>627</v>
      </c>
      <c r="B37" s="7" t="s">
        <v>80</v>
      </c>
      <c r="C37" s="10" t="s">
        <v>268</v>
      </c>
    </row>
    <row r="38" spans="1:3" x14ac:dyDescent="0.35">
      <c r="A38" s="6" t="s">
        <v>628</v>
      </c>
      <c r="B38" s="6">
        <f>COUNTIFS('Noms de cases i comerços'!H:H,"sí",'Noms de cases i comerços'!I:I,"sí")</f>
        <v>314</v>
      </c>
      <c r="C38" s="11">
        <f>B38/$B$41</f>
        <v>0.89971346704871058</v>
      </c>
    </row>
    <row r="39" spans="1:3" x14ac:dyDescent="0.35">
      <c r="A39" s="6" t="s">
        <v>178</v>
      </c>
      <c r="B39" s="6">
        <f>COUNTIFS('Noms de cases i comerços'!H:H,"no",'Noms de cases i comerços'!I:I,"sí")</f>
        <v>25</v>
      </c>
      <c r="C39" s="11">
        <f t="shared" ref="C39:C40" si="2">B39/$B$41</f>
        <v>7.1633237822349566E-2</v>
      </c>
    </row>
    <row r="40" spans="1:3" x14ac:dyDescent="0.35">
      <c r="A40" s="6" t="s">
        <v>146</v>
      </c>
      <c r="B40" s="6">
        <f>COUNTA('Cases sense nom conegut'!B:B)-1</f>
        <v>10</v>
      </c>
      <c r="C40" s="11">
        <f t="shared" si="2"/>
        <v>2.865329512893983E-2</v>
      </c>
    </row>
    <row r="41" spans="1:3" x14ac:dyDescent="0.35">
      <c r="A41" s="7" t="s">
        <v>83</v>
      </c>
      <c r="B41" s="7">
        <f>SUM(B38:B40)</f>
        <v>349</v>
      </c>
      <c r="C41" s="12">
        <f>SUM(C38:C40)</f>
        <v>1</v>
      </c>
    </row>
    <row r="51" spans="1:3" x14ac:dyDescent="0.35">
      <c r="A51" s="7" t="s">
        <v>465</v>
      </c>
      <c r="B51" s="7" t="s">
        <v>80</v>
      </c>
      <c r="C51" s="10" t="s">
        <v>268</v>
      </c>
    </row>
    <row r="52" spans="1:3" x14ac:dyDescent="0.35">
      <c r="A52" s="6" t="s">
        <v>466</v>
      </c>
      <c r="B52" s="6">
        <f>COUNTIFS('Noms de cases i comerços'!G:G,"sí",'Noms de cases i comerços'!F:F,"Sí")</f>
        <v>704</v>
      </c>
      <c r="C52" s="11">
        <f>B52/$B$54</f>
        <v>0.91428571428571426</v>
      </c>
    </row>
    <row r="53" spans="1:3" x14ac:dyDescent="0.35">
      <c r="A53" s="6" t="s">
        <v>467</v>
      </c>
      <c r="B53" s="6">
        <f>COUNTIFS('Noms de cases i comerços'!G:G,"no",'Noms de cases i comerços'!F:F,"Sí")</f>
        <v>66</v>
      </c>
      <c r="C53" s="11">
        <f>B53/$B$54</f>
        <v>8.5714285714285715E-2</v>
      </c>
    </row>
    <row r="54" spans="1:3" x14ac:dyDescent="0.35">
      <c r="A54" s="7" t="s">
        <v>83</v>
      </c>
      <c r="B54" s="7">
        <f>SUM(B52:B53)</f>
        <v>770</v>
      </c>
      <c r="C54" s="12">
        <f>SUM(C52:C53)</f>
        <v>1</v>
      </c>
    </row>
    <row r="55" spans="1:3" x14ac:dyDescent="0.35">
      <c r="A55" s="26" t="s">
        <v>1262</v>
      </c>
    </row>
    <row r="56" spans="1:3" ht="29" x14ac:dyDescent="0.35">
      <c r="A56" s="27" t="s">
        <v>1264</v>
      </c>
    </row>
    <row r="63" spans="1:3" x14ac:dyDescent="0.35">
      <c r="A63" s="7" t="s">
        <v>464</v>
      </c>
      <c r="B63" s="7" t="s">
        <v>80</v>
      </c>
      <c r="C63" s="10" t="s">
        <v>268</v>
      </c>
    </row>
    <row r="64" spans="1:3" x14ac:dyDescent="0.35">
      <c r="A64" s="6" t="s">
        <v>1019</v>
      </c>
      <c r="B64" s="6">
        <f>COUNTIFS('Noms de cases i comerços'!G:G,"sí",'Noms de cases i comerços'!I:I,"sí")+COUNT('Cases sense nom conegut'!A2:A11)</f>
        <v>341</v>
      </c>
      <c r="C64" s="11">
        <f>B64/$B$66</f>
        <v>0.97707736389684818</v>
      </c>
    </row>
    <row r="65" spans="1:3" x14ac:dyDescent="0.35">
      <c r="A65" s="6" t="s">
        <v>467</v>
      </c>
      <c r="B65" s="6">
        <f>COUNTIFS('Noms de cases i comerços'!G:G,"no",'Noms de cases i comerços'!I:I,"sí")</f>
        <v>8</v>
      </c>
      <c r="C65" s="11">
        <f>B65/$B$66</f>
        <v>2.2922636103151862E-2</v>
      </c>
    </row>
    <row r="66" spans="1:3" x14ac:dyDescent="0.35">
      <c r="A66" s="7" t="s">
        <v>83</v>
      </c>
      <c r="B66" s="7">
        <f>SUM(B64:B65)</f>
        <v>349</v>
      </c>
      <c r="C66" s="12">
        <f>SUM(C64:C65)</f>
        <v>1</v>
      </c>
    </row>
    <row r="67" spans="1:3" x14ac:dyDescent="0.35">
      <c r="A67" s="26" t="s">
        <v>1261</v>
      </c>
    </row>
    <row r="68" spans="1:3" x14ac:dyDescent="0.35">
      <c r="A68" s="26" t="s">
        <v>1263</v>
      </c>
    </row>
  </sheetData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3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C28"/>
  <sheetViews>
    <sheetView workbookViewId="0">
      <selection activeCell="I20" sqref="I20"/>
    </sheetView>
  </sheetViews>
  <sheetFormatPr defaultColWidth="10.90625" defaultRowHeight="14.5" x14ac:dyDescent="0.35"/>
  <cols>
    <col min="1" max="1" width="37.54296875" bestFit="1" customWidth="1"/>
    <col min="2" max="2" width="15.453125" bestFit="1" customWidth="1"/>
    <col min="3" max="3" width="8" bestFit="1" customWidth="1"/>
  </cols>
  <sheetData>
    <row r="3" spans="1:3" x14ac:dyDescent="0.35">
      <c r="A3" s="7" t="s">
        <v>1250</v>
      </c>
      <c r="B3" s="7" t="s">
        <v>80</v>
      </c>
      <c r="C3" s="10" t="s">
        <v>268</v>
      </c>
    </row>
    <row r="4" spans="1:3" x14ac:dyDescent="0.35">
      <c r="A4" s="6" t="s">
        <v>1247</v>
      </c>
      <c r="B4" s="6">
        <f>COUNTIFS('Noms de cases i comerços'!L:L,A4,'Noms de cases i comerços'!F:F,"Sí")</f>
        <v>225</v>
      </c>
      <c r="C4" s="11">
        <f>B4/$B$20</f>
        <v>0.29220779220779219</v>
      </c>
    </row>
    <row r="5" spans="1:3" x14ac:dyDescent="0.35">
      <c r="A5" s="6" t="s">
        <v>1248</v>
      </c>
      <c r="B5" s="6">
        <f>COUNTIFS('Noms de cases i comerços'!L:L,A5,'Noms de cases i comerços'!F:F,"Sí")</f>
        <v>318</v>
      </c>
      <c r="C5" s="11">
        <f>B5/$B$20</f>
        <v>0.41298701298701301</v>
      </c>
    </row>
    <row r="6" spans="1:3" x14ac:dyDescent="0.35">
      <c r="A6" s="6" t="s">
        <v>1249</v>
      </c>
      <c r="B6" s="6">
        <f>COUNTIFS('Noms de cases i comerços'!L:L,A6,'Noms de cases i comerços'!F:F,"Sí")</f>
        <v>227</v>
      </c>
      <c r="C6" s="11">
        <f>B6/$B$20</f>
        <v>0.29480519480519479</v>
      </c>
    </row>
    <row r="7" spans="1:3" x14ac:dyDescent="0.35">
      <c r="A7" s="7" t="s">
        <v>83</v>
      </c>
      <c r="B7" s="7">
        <f>SUM(B4:B6)</f>
        <v>770</v>
      </c>
      <c r="C7" s="12">
        <f>SUM(C4:C6)</f>
        <v>1</v>
      </c>
    </row>
    <row r="14" spans="1:3" x14ac:dyDescent="0.35">
      <c r="A14" s="7" t="s">
        <v>170</v>
      </c>
      <c r="B14" s="7" t="s">
        <v>80</v>
      </c>
      <c r="C14" s="10" t="s">
        <v>268</v>
      </c>
    </row>
    <row r="15" spans="1:3" x14ac:dyDescent="0.35">
      <c r="A15" s="6" t="s">
        <v>171</v>
      </c>
      <c r="B15" s="6">
        <f>COUNTIFS('Noms de cases i comerços'!K:K,1,'Noms de cases i comerços'!F:F,"Sí")</f>
        <v>94</v>
      </c>
      <c r="C15" s="11">
        <f>B15/$B$20</f>
        <v>0.12207792207792208</v>
      </c>
    </row>
    <row r="16" spans="1:3" x14ac:dyDescent="0.35">
      <c r="A16" s="6" t="s">
        <v>172</v>
      </c>
      <c r="B16" s="6">
        <f>COUNTIFS('Noms de cases i comerços'!K:K,0.8,'Noms de cases i comerços'!F:F,"Sí")</f>
        <v>131</v>
      </c>
      <c r="C16" s="11">
        <f t="shared" ref="C16:C19" si="0">B16/$B$20</f>
        <v>0.17012987012987013</v>
      </c>
    </row>
    <row r="17" spans="1:3" x14ac:dyDescent="0.35">
      <c r="A17" s="6" t="s">
        <v>173</v>
      </c>
      <c r="B17" s="6">
        <f>COUNTIFS('Noms de cases i comerços'!K:K,0.6,'Noms de cases i comerços'!F:F,"Sí")</f>
        <v>187</v>
      </c>
      <c r="C17" s="11">
        <f t="shared" si="0"/>
        <v>0.24285714285714285</v>
      </c>
    </row>
    <row r="18" spans="1:3" x14ac:dyDescent="0.35">
      <c r="A18" s="6" t="s">
        <v>174</v>
      </c>
      <c r="B18" s="6">
        <f>COUNTIFS('Noms de cases i comerços'!K:K,0.4,'Noms de cases i comerços'!F:F,"Sí")</f>
        <v>131</v>
      </c>
      <c r="C18" s="11">
        <f t="shared" si="0"/>
        <v>0.17012987012987013</v>
      </c>
    </row>
    <row r="19" spans="1:3" x14ac:dyDescent="0.35">
      <c r="A19" s="6" t="s">
        <v>1217</v>
      </c>
      <c r="B19" s="6">
        <f>COUNTIFS('Noms de cases i comerços'!K:K,0.2,'Noms de cases i comerços'!F:F,"Sí")</f>
        <v>227</v>
      </c>
      <c r="C19" s="11">
        <f t="shared" si="0"/>
        <v>0.29480519480519479</v>
      </c>
    </row>
    <row r="20" spans="1:3" x14ac:dyDescent="0.35">
      <c r="A20" s="7" t="s">
        <v>83</v>
      </c>
      <c r="B20" s="7">
        <f>SUM(B15:B19)</f>
        <v>770</v>
      </c>
      <c r="C20" s="12">
        <f>SUM(C15:C19)</f>
        <v>1</v>
      </c>
    </row>
    <row r="25" spans="1:3" x14ac:dyDescent="0.35">
      <c r="A25" s="7" t="s">
        <v>176</v>
      </c>
      <c r="B25" s="7" t="s">
        <v>80</v>
      </c>
      <c r="C25" s="10" t="s">
        <v>268</v>
      </c>
    </row>
    <row r="26" spans="1:3" x14ac:dyDescent="0.35">
      <c r="A26" s="6" t="s">
        <v>175</v>
      </c>
      <c r="B26" s="6">
        <f>COUNTIFS('Noms de cases i comerços'!J:J,"sí",'Noms de cases i comerços'!F:F,"Sí")</f>
        <v>412</v>
      </c>
      <c r="C26" s="11">
        <f>B26/$B$28</f>
        <v>0.53506493506493502</v>
      </c>
    </row>
    <row r="27" spans="1:3" x14ac:dyDescent="0.35">
      <c r="A27" s="6" t="s">
        <v>177</v>
      </c>
      <c r="B27" s="6">
        <f>COUNTIFS('Noms de cases i comerços'!J:J,"no",'Noms de cases i comerços'!F:F,"Sí")</f>
        <v>358</v>
      </c>
      <c r="C27" s="11">
        <f t="shared" ref="C27" si="1">B27/$B$28</f>
        <v>0.46493506493506492</v>
      </c>
    </row>
    <row r="28" spans="1:3" x14ac:dyDescent="0.35">
      <c r="A28" s="7" t="s">
        <v>83</v>
      </c>
      <c r="B28" s="7">
        <f>SUM(B26:B27)</f>
        <v>770</v>
      </c>
      <c r="C28" s="12">
        <f>SUM(C26:C27)</f>
        <v>1</v>
      </c>
    </row>
  </sheetData>
  <pageMargins left="0.70866141732283472" right="0.70866141732283472" top="0.74803149606299213" bottom="0.74803149606299213" header="0.31496062992125984" footer="0.31496062992125984"/>
  <pageSetup paperSize="9" scale="64" fitToHeight="0" orientation="landscape" r:id="rId1"/>
  <headerFooter>
    <oddHeader>&amp;C&amp;A&amp;RData de publicació de les dades: &amp;D &amp;T</oddHeader>
    <oddFooter>&amp;Cwww.vellasolsona.cat&amp;RPàgina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C79"/>
  <sheetViews>
    <sheetView workbookViewId="0">
      <selection activeCell="I20" sqref="I20"/>
    </sheetView>
  </sheetViews>
  <sheetFormatPr defaultColWidth="10.90625" defaultRowHeight="14.5" x14ac:dyDescent="0.35"/>
  <cols>
    <col min="1" max="1" width="40.453125" customWidth="1"/>
    <col min="2" max="2" width="15.453125" bestFit="1" customWidth="1"/>
    <col min="3" max="3" width="10.90625" customWidth="1"/>
  </cols>
  <sheetData>
    <row r="2" spans="1:3" ht="18.5" x14ac:dyDescent="0.45">
      <c r="A2" s="13" t="s">
        <v>1380</v>
      </c>
    </row>
    <row r="3" spans="1:3" x14ac:dyDescent="0.35">
      <c r="A3" s="7" t="s">
        <v>76</v>
      </c>
      <c r="B3" s="7" t="s">
        <v>80</v>
      </c>
      <c r="C3" s="10" t="s">
        <v>268</v>
      </c>
    </row>
    <row r="4" spans="1:3" x14ac:dyDescent="0.35">
      <c r="A4" s="6" t="s">
        <v>1218</v>
      </c>
      <c r="B4" s="6">
        <f>COUNTIFS('Noms cases sense repetir'!O:O,A4,'Noms cases sense repetir'!F:F,"&lt;&gt;no")</f>
        <v>292</v>
      </c>
      <c r="C4" s="11">
        <f>B4/$B$19</f>
        <v>0.41833810888252149</v>
      </c>
    </row>
    <row r="5" spans="1:3" x14ac:dyDescent="0.35">
      <c r="A5" s="6" t="s">
        <v>1219</v>
      </c>
      <c r="B5" s="6">
        <f>COUNTIFS('Noms cases sense repetir'!O:O,A5,'Noms cases sense repetir'!F:F,"&lt;&gt;no")</f>
        <v>60</v>
      </c>
      <c r="C5" s="11">
        <f t="shared" ref="C5:C18" si="0">B5/$B$19</f>
        <v>8.5959885386819479E-2</v>
      </c>
    </row>
    <row r="6" spans="1:3" x14ac:dyDescent="0.35">
      <c r="A6" s="6" t="s">
        <v>1220</v>
      </c>
      <c r="B6" s="6">
        <f>COUNTIFS('Noms cases sense repetir'!O:O,A6,'Noms cases sense repetir'!F:F,"&lt;&gt;no")</f>
        <v>12</v>
      </c>
      <c r="C6" s="11">
        <f t="shared" si="0"/>
        <v>1.7191977077363897E-2</v>
      </c>
    </row>
    <row r="7" spans="1:3" x14ac:dyDescent="0.35">
      <c r="A7" s="6" t="s">
        <v>1238</v>
      </c>
      <c r="B7" s="6">
        <f>COUNTIFS('Noms cases sense repetir'!O:O,A7,'Noms cases sense repetir'!F:F,"&lt;&gt;no")</f>
        <v>8</v>
      </c>
      <c r="C7" s="11">
        <f t="shared" si="0"/>
        <v>1.1461318051575931E-2</v>
      </c>
    </row>
    <row r="8" spans="1:3" x14ac:dyDescent="0.35">
      <c r="A8" s="6" t="s">
        <v>1235</v>
      </c>
      <c r="B8" s="6">
        <f>COUNTIFS('Noms cases sense repetir'!O:O,A8,'Noms cases sense repetir'!F:F,"&lt;&gt;no")</f>
        <v>42</v>
      </c>
      <c r="C8" s="11">
        <f t="shared" si="0"/>
        <v>6.0171919770773637E-2</v>
      </c>
    </row>
    <row r="9" spans="1:3" x14ac:dyDescent="0.35">
      <c r="A9" s="6" t="s">
        <v>1221</v>
      </c>
      <c r="B9" s="6">
        <f>COUNTIFS('Noms cases sense repetir'!O:O,A9,'Noms cases sense repetir'!F:F,"&lt;&gt;no")</f>
        <v>105</v>
      </c>
      <c r="C9" s="11">
        <f t="shared" si="0"/>
        <v>0.1504297994269341</v>
      </c>
    </row>
    <row r="10" spans="1:3" x14ac:dyDescent="0.35">
      <c r="A10" s="6" t="s">
        <v>1222</v>
      </c>
      <c r="B10" s="6">
        <f>COUNTIFS('Noms cases sense repetir'!O:O,A10,'Noms cases sense repetir'!F:F,"&lt;&gt;no")</f>
        <v>42</v>
      </c>
      <c r="C10" s="11">
        <f t="shared" si="0"/>
        <v>6.0171919770773637E-2</v>
      </c>
    </row>
    <row r="11" spans="1:3" x14ac:dyDescent="0.35">
      <c r="A11" s="6" t="s">
        <v>1234</v>
      </c>
      <c r="B11" s="6">
        <f>COUNTIFS('Noms cases sense repetir'!O:O,A11,'Noms cases sense repetir'!F:F,"&lt;&gt;no")</f>
        <v>9</v>
      </c>
      <c r="C11" s="11">
        <f t="shared" si="0"/>
        <v>1.2893982808022923E-2</v>
      </c>
    </row>
    <row r="12" spans="1:3" x14ac:dyDescent="0.35">
      <c r="A12" s="6" t="s">
        <v>1237</v>
      </c>
      <c r="B12" s="6">
        <f>COUNTIFS('Noms cases sense repetir'!O:O,A12,'Noms cases sense repetir'!F:F,"&lt;&gt;no")</f>
        <v>11</v>
      </c>
      <c r="C12" s="11">
        <f t="shared" si="0"/>
        <v>1.5759312320916905E-2</v>
      </c>
    </row>
    <row r="13" spans="1:3" x14ac:dyDescent="0.35">
      <c r="A13" s="6" t="s">
        <v>1265</v>
      </c>
      <c r="B13" s="6">
        <f>COUNTIFS('Noms cases sense repetir'!O:O,A13,'Noms cases sense repetir'!F:F,"&lt;&gt;no")</f>
        <v>2</v>
      </c>
      <c r="C13" s="11">
        <f t="shared" si="0"/>
        <v>2.8653295128939827E-3</v>
      </c>
    </row>
    <row r="14" spans="1:3" x14ac:dyDescent="0.35">
      <c r="A14" s="6" t="s">
        <v>1266</v>
      </c>
      <c r="B14" s="6">
        <f>COUNTIFS('Noms cases sense repetir'!O:O,A14,'Noms cases sense repetir'!F:F,"&lt;&gt;no")</f>
        <v>0</v>
      </c>
      <c r="C14" s="11">
        <f t="shared" si="0"/>
        <v>0</v>
      </c>
    </row>
    <row r="15" spans="1:3" x14ac:dyDescent="0.35">
      <c r="A15" s="6" t="s">
        <v>1267</v>
      </c>
      <c r="B15" s="6">
        <f>COUNTIFS('Noms cases sense repetir'!O:O,A15,'Noms cases sense repetir'!F:F,"&lt;&gt;no")</f>
        <v>115</v>
      </c>
      <c r="C15" s="11">
        <f t="shared" si="0"/>
        <v>0.16475644699140402</v>
      </c>
    </row>
    <row r="16" spans="1:3" x14ac:dyDescent="0.35">
      <c r="A16" s="6"/>
      <c r="B16" s="6">
        <f>COUNTIFS('Noms cases sense repetir'!O:O,A16,'Noms cases sense repetir'!F:F,"&lt;&gt;no")</f>
        <v>0</v>
      </c>
      <c r="C16" s="11">
        <f t="shared" si="0"/>
        <v>0</v>
      </c>
    </row>
    <row r="17" spans="1:3" x14ac:dyDescent="0.35">
      <c r="A17" s="6"/>
      <c r="B17" s="6">
        <f>COUNTIFS('Noms cases sense repetir'!O:O,A17,'Noms cases sense repetir'!F:F,"&lt;&gt;no")</f>
        <v>0</v>
      </c>
      <c r="C17" s="11">
        <f t="shared" si="0"/>
        <v>0</v>
      </c>
    </row>
    <row r="18" spans="1:3" x14ac:dyDescent="0.35">
      <c r="A18" s="6"/>
      <c r="B18" s="6">
        <f>COUNTIFS('Noms cases sense repetir'!O:O,A18,'Noms cases sense repetir'!F:F,"&lt;&gt;no")</f>
        <v>0</v>
      </c>
      <c r="C18" s="11">
        <f t="shared" si="0"/>
        <v>0</v>
      </c>
    </row>
    <row r="19" spans="1:3" x14ac:dyDescent="0.35">
      <c r="A19" s="7" t="s">
        <v>83</v>
      </c>
      <c r="B19" s="7">
        <f>SUM(B4:B18)</f>
        <v>698</v>
      </c>
      <c r="C19" s="12">
        <f>SUM(C4:C18)</f>
        <v>0.99999999999999989</v>
      </c>
    </row>
    <row r="21" spans="1:3" ht="18.5" x14ac:dyDescent="0.45">
      <c r="A21" s="13" t="s">
        <v>626</v>
      </c>
    </row>
    <row r="22" spans="1:3" x14ac:dyDescent="0.35">
      <c r="A22" s="7" t="s">
        <v>76</v>
      </c>
      <c r="B22" s="7" t="s">
        <v>80</v>
      </c>
      <c r="C22" s="10" t="s">
        <v>268</v>
      </c>
    </row>
    <row r="23" spans="1:3" x14ac:dyDescent="0.35">
      <c r="A23" s="6" t="s">
        <v>1218</v>
      </c>
      <c r="B23" s="6">
        <f>COUNTIFS('Noms de cases i comerços'!O:O,A23,'Noms de cases i comerços'!I:I,"sí")</f>
        <v>171</v>
      </c>
      <c r="C23" s="11">
        <f>B23/$B$38</f>
        <v>0.50442477876106195</v>
      </c>
    </row>
    <row r="24" spans="1:3" x14ac:dyDescent="0.35">
      <c r="A24" s="6" t="s">
        <v>1219</v>
      </c>
      <c r="B24" s="6">
        <f>COUNTIFS('Noms de cases i comerços'!O:O,A24,'Noms de cases i comerços'!I:I,"sí")</f>
        <v>19</v>
      </c>
      <c r="C24" s="11">
        <f t="shared" ref="C24:C37" si="1">B24/$B$38</f>
        <v>5.6047197640117993E-2</v>
      </c>
    </row>
    <row r="25" spans="1:3" x14ac:dyDescent="0.35">
      <c r="A25" s="6" t="s">
        <v>1220</v>
      </c>
      <c r="B25" s="6">
        <f>COUNTIFS('Noms de cases i comerços'!O:O,A25,'Noms de cases i comerços'!I:I,"sí")</f>
        <v>4</v>
      </c>
      <c r="C25" s="11">
        <f t="shared" si="1"/>
        <v>1.1799410029498525E-2</v>
      </c>
    </row>
    <row r="26" spans="1:3" x14ac:dyDescent="0.35">
      <c r="A26" s="6" t="s">
        <v>1238</v>
      </c>
      <c r="B26" s="6">
        <f>COUNTIFS('Noms de cases i comerços'!O:O,A26,'Noms de cases i comerços'!I:I,"sí")</f>
        <v>6</v>
      </c>
      <c r="C26" s="11">
        <f t="shared" si="1"/>
        <v>1.7699115044247787E-2</v>
      </c>
    </row>
    <row r="27" spans="1:3" x14ac:dyDescent="0.35">
      <c r="A27" s="6" t="s">
        <v>1235</v>
      </c>
      <c r="B27" s="6">
        <f>COUNTIFS('Noms de cases i comerços'!O:O,A27,'Noms de cases i comerços'!I:I,"sí")</f>
        <v>22</v>
      </c>
      <c r="C27" s="11">
        <f t="shared" si="1"/>
        <v>6.4896755162241887E-2</v>
      </c>
    </row>
    <row r="28" spans="1:3" x14ac:dyDescent="0.35">
      <c r="A28" s="6" t="s">
        <v>1221</v>
      </c>
      <c r="B28" s="6">
        <f>COUNTIFS('Noms de cases i comerços'!O:O,A28,'Noms de cases i comerços'!I:I,"sí")</f>
        <v>53</v>
      </c>
      <c r="C28" s="11">
        <f t="shared" si="1"/>
        <v>0.15634218289085547</v>
      </c>
    </row>
    <row r="29" spans="1:3" x14ac:dyDescent="0.35">
      <c r="A29" s="6" t="s">
        <v>1222</v>
      </c>
      <c r="B29" s="6">
        <f>COUNTIFS('Noms de cases i comerços'!O:O,A29,'Noms de cases i comerços'!I:I,"sí")</f>
        <v>18</v>
      </c>
      <c r="C29" s="11">
        <f t="shared" si="1"/>
        <v>5.3097345132743362E-2</v>
      </c>
    </row>
    <row r="30" spans="1:3" x14ac:dyDescent="0.35">
      <c r="A30" s="6" t="s">
        <v>1234</v>
      </c>
      <c r="B30" s="6">
        <f>COUNTIFS('Noms de cases i comerços'!O:O,A30,'Noms de cases i comerços'!I:I,"sí")</f>
        <v>5</v>
      </c>
      <c r="C30" s="11">
        <f t="shared" si="1"/>
        <v>1.4749262536873156E-2</v>
      </c>
    </row>
    <row r="31" spans="1:3" x14ac:dyDescent="0.35">
      <c r="A31" s="6" t="s">
        <v>1237</v>
      </c>
      <c r="B31" s="6">
        <f>COUNTIFS('Noms de cases i comerços'!O:O,A31,'Noms de cases i comerços'!I:I,"sí")</f>
        <v>7</v>
      </c>
      <c r="C31" s="11">
        <f t="shared" si="1"/>
        <v>2.0648967551622419E-2</v>
      </c>
    </row>
    <row r="32" spans="1:3" x14ac:dyDescent="0.35">
      <c r="A32" s="6" t="s">
        <v>1265</v>
      </c>
      <c r="B32" s="6">
        <f>COUNTIFS('Noms de cases i comerços'!O:O,A32,'Noms de cases i comerços'!I:I,"sí")</f>
        <v>1</v>
      </c>
      <c r="C32" s="11">
        <f t="shared" si="1"/>
        <v>2.9498525073746312E-3</v>
      </c>
    </row>
    <row r="33" spans="1:3" x14ac:dyDescent="0.35">
      <c r="A33" s="6" t="s">
        <v>1266</v>
      </c>
      <c r="B33" s="6">
        <f>COUNTIFS('Noms de cases i comerços'!O:O,A33,'Noms de cases i comerços'!I:I,"sí")</f>
        <v>0</v>
      </c>
      <c r="C33" s="11">
        <f t="shared" si="1"/>
        <v>0</v>
      </c>
    </row>
    <row r="34" spans="1:3" x14ac:dyDescent="0.35">
      <c r="A34" s="6" t="s">
        <v>1267</v>
      </c>
      <c r="B34" s="6">
        <f>COUNTIFS('Noms de cases i comerços'!O:O,A34,'Noms de cases i comerços'!I:I,"sí")</f>
        <v>33</v>
      </c>
      <c r="C34" s="11">
        <f t="shared" si="1"/>
        <v>9.7345132743362831E-2</v>
      </c>
    </row>
    <row r="35" spans="1:3" x14ac:dyDescent="0.35">
      <c r="A35" s="6"/>
      <c r="B35" s="6">
        <f>COUNTIFS('Noms de cases i comerços'!O:O,A35,'Noms de cases i comerços'!I:I,"sí")</f>
        <v>0</v>
      </c>
      <c r="C35" s="11">
        <f t="shared" si="1"/>
        <v>0</v>
      </c>
    </row>
    <row r="36" spans="1:3" x14ac:dyDescent="0.35">
      <c r="A36" s="6"/>
      <c r="B36" s="6">
        <f>COUNTIFS('Noms de cases i comerços'!O:O,A36,'Noms de cases i comerços'!I:I,"sí")</f>
        <v>0</v>
      </c>
      <c r="C36" s="11">
        <f t="shared" si="1"/>
        <v>0</v>
      </c>
    </row>
    <row r="37" spans="1:3" x14ac:dyDescent="0.35">
      <c r="A37" s="6"/>
      <c r="B37" s="6">
        <f>COUNTIFS('Noms de cases i comerços'!O:O,A37,'Noms de cases i comerços'!I:I,"sí")</f>
        <v>0</v>
      </c>
      <c r="C37" s="11">
        <f t="shared" si="1"/>
        <v>0</v>
      </c>
    </row>
    <row r="38" spans="1:3" x14ac:dyDescent="0.35">
      <c r="A38" s="7" t="s">
        <v>83</v>
      </c>
      <c r="B38" s="7">
        <f>SUM(B23:B37)</f>
        <v>339</v>
      </c>
      <c r="C38" s="12">
        <f>SUM(C23:C37)</f>
        <v>1</v>
      </c>
    </row>
    <row r="41" spans="1:3" ht="18.5" x14ac:dyDescent="0.45">
      <c r="A41" s="13" t="s">
        <v>1251</v>
      </c>
    </row>
    <row r="42" spans="1:3" x14ac:dyDescent="0.35">
      <c r="A42" s="7" t="s">
        <v>76</v>
      </c>
      <c r="B42" s="7" t="s">
        <v>80</v>
      </c>
      <c r="C42" s="10" t="s">
        <v>268</v>
      </c>
    </row>
    <row r="43" spans="1:3" x14ac:dyDescent="0.35">
      <c r="A43" s="6" t="s">
        <v>1218</v>
      </c>
      <c r="B43" s="6">
        <f>COUNTIF('Noms de cases i comerços'!O:O,A43)</f>
        <v>415</v>
      </c>
      <c r="C43" s="11">
        <f t="shared" ref="C43:C57" si="2">B43/$B$58</f>
        <v>0.37830446672743845</v>
      </c>
    </row>
    <row r="44" spans="1:3" x14ac:dyDescent="0.35">
      <c r="A44" s="6" t="s">
        <v>1219</v>
      </c>
      <c r="B44" s="6">
        <f>COUNTIF('Noms de cases i comerços'!O:O,A44)</f>
        <v>69</v>
      </c>
      <c r="C44" s="11">
        <f t="shared" si="2"/>
        <v>6.2898814949863269E-2</v>
      </c>
    </row>
    <row r="45" spans="1:3" x14ac:dyDescent="0.35">
      <c r="A45" s="6" t="s">
        <v>1220</v>
      </c>
      <c r="B45" s="6">
        <f>COUNTIF('Noms de cases i comerços'!O:O,A45)</f>
        <v>15</v>
      </c>
      <c r="C45" s="11">
        <f t="shared" si="2"/>
        <v>1.3673655423883319E-2</v>
      </c>
    </row>
    <row r="46" spans="1:3" x14ac:dyDescent="0.35">
      <c r="A46" s="6" t="s">
        <v>1238</v>
      </c>
      <c r="B46" s="6">
        <f>COUNTIF('Noms de cases i comerços'!O:O,A46)</f>
        <v>11</v>
      </c>
      <c r="C46" s="11">
        <f t="shared" si="2"/>
        <v>1.0027347310847767E-2</v>
      </c>
    </row>
    <row r="47" spans="1:3" x14ac:dyDescent="0.35">
      <c r="A47" s="6" t="s">
        <v>1235</v>
      </c>
      <c r="B47" s="6">
        <f>COUNTIF('Noms de cases i comerços'!O:O,A47)</f>
        <v>50</v>
      </c>
      <c r="C47" s="11">
        <f t="shared" si="2"/>
        <v>4.5578851412944391E-2</v>
      </c>
    </row>
    <row r="48" spans="1:3" x14ac:dyDescent="0.35">
      <c r="A48" s="6" t="s">
        <v>1221</v>
      </c>
      <c r="B48" s="6">
        <f>COUNTIF('Noms de cases i comerços'!O:O,A48)</f>
        <v>128</v>
      </c>
      <c r="C48" s="11">
        <f t="shared" si="2"/>
        <v>0.11668185961713765</v>
      </c>
    </row>
    <row r="49" spans="1:3" x14ac:dyDescent="0.35">
      <c r="A49" s="6" t="s">
        <v>1222</v>
      </c>
      <c r="B49" s="6">
        <f>COUNTIF('Noms de cases i comerços'!O:O,A49)</f>
        <v>51</v>
      </c>
      <c r="C49" s="11">
        <f t="shared" si="2"/>
        <v>4.6490428441203283E-2</v>
      </c>
    </row>
    <row r="50" spans="1:3" x14ac:dyDescent="0.35">
      <c r="A50" s="6" t="s">
        <v>1234</v>
      </c>
      <c r="B50" s="6">
        <f>COUNTIF('Noms de cases i comerços'!O:O,A50)</f>
        <v>11</v>
      </c>
      <c r="C50" s="11">
        <f t="shared" si="2"/>
        <v>1.0027347310847767E-2</v>
      </c>
    </row>
    <row r="51" spans="1:3" x14ac:dyDescent="0.35">
      <c r="A51" s="6" t="s">
        <v>1237</v>
      </c>
      <c r="B51" s="6">
        <f>COUNTIF('Noms de cases i comerços'!O:O,A51)</f>
        <v>14</v>
      </c>
      <c r="C51" s="11">
        <f t="shared" si="2"/>
        <v>1.276207839562443E-2</v>
      </c>
    </row>
    <row r="52" spans="1:3" x14ac:dyDescent="0.35">
      <c r="A52" s="6" t="s">
        <v>1265</v>
      </c>
      <c r="B52" s="6">
        <f>COUNTIF('Noms de cases i comerços'!O:O,A52)</f>
        <v>3</v>
      </c>
      <c r="C52" s="11">
        <f t="shared" si="2"/>
        <v>2.7347310847766638E-3</v>
      </c>
    </row>
    <row r="53" spans="1:3" x14ac:dyDescent="0.35">
      <c r="A53" s="6" t="s">
        <v>1266</v>
      </c>
      <c r="B53" s="6">
        <f>COUNTIF('Noms de cases i comerços'!O:O,A53)</f>
        <v>0</v>
      </c>
      <c r="C53" s="11">
        <f t="shared" si="2"/>
        <v>0</v>
      </c>
    </row>
    <row r="54" spans="1:3" x14ac:dyDescent="0.35">
      <c r="A54" s="6" t="s">
        <v>1267</v>
      </c>
      <c r="B54" s="6">
        <f>COUNTIF('Noms de cases i comerços'!O:O,A54)</f>
        <v>330</v>
      </c>
      <c r="C54" s="11">
        <f t="shared" si="2"/>
        <v>0.30082041932543302</v>
      </c>
    </row>
    <row r="55" spans="1:3" x14ac:dyDescent="0.35">
      <c r="A55" s="6"/>
      <c r="B55" s="6">
        <f>COUNTIF('Noms de cases i comerços'!O:O,A55)</f>
        <v>0</v>
      </c>
      <c r="C55" s="11">
        <f t="shared" si="2"/>
        <v>0</v>
      </c>
    </row>
    <row r="56" spans="1:3" x14ac:dyDescent="0.35">
      <c r="A56" s="6"/>
      <c r="B56" s="6">
        <f>COUNTIF('Noms de cases i comerços'!O:O,A56)</f>
        <v>0</v>
      </c>
      <c r="C56" s="11">
        <f t="shared" si="2"/>
        <v>0</v>
      </c>
    </row>
    <row r="57" spans="1:3" x14ac:dyDescent="0.35">
      <c r="A57" s="6"/>
      <c r="B57" s="6">
        <f>COUNTIF('Noms de cases i comerços'!O:O,A57)</f>
        <v>0</v>
      </c>
      <c r="C57" s="11">
        <f t="shared" si="2"/>
        <v>0</v>
      </c>
    </row>
    <row r="58" spans="1:3" x14ac:dyDescent="0.35">
      <c r="A58" s="7" t="s">
        <v>83</v>
      </c>
      <c r="B58" s="7">
        <f>SUM(B43:B57)</f>
        <v>1097</v>
      </c>
      <c r="C58" s="12">
        <f>SUM(C43:C57)</f>
        <v>0.99999999999999989</v>
      </c>
    </row>
    <row r="62" spans="1:3" ht="18.5" x14ac:dyDescent="0.45">
      <c r="A62" s="13" t="s">
        <v>1252</v>
      </c>
    </row>
    <row r="63" spans="1:3" x14ac:dyDescent="0.35">
      <c r="A63" s="7" t="s">
        <v>76</v>
      </c>
      <c r="B63" s="7" t="s">
        <v>80</v>
      </c>
      <c r="C63" s="10" t="s">
        <v>268</v>
      </c>
    </row>
    <row r="64" spans="1:3" x14ac:dyDescent="0.35">
      <c r="A64" s="6" t="s">
        <v>1218</v>
      </c>
      <c r="B64" s="6">
        <f>COUNTIFS('Noms de cases i comerços'!O:O,A64,'Noms de cases i comerços'!F:F,"no")</f>
        <v>68</v>
      </c>
      <c r="C64" s="11">
        <f>B64/$B$79</f>
        <v>0.20795107033639143</v>
      </c>
    </row>
    <row r="65" spans="1:3" x14ac:dyDescent="0.35">
      <c r="A65" s="6" t="s">
        <v>1219</v>
      </c>
      <c r="B65" s="6">
        <f>COUNTIFS('Noms de cases i comerços'!O:O,A65,'Noms de cases i comerços'!F:F,"no")</f>
        <v>8</v>
      </c>
      <c r="C65" s="11">
        <f t="shared" ref="C65:C78" si="3">B65/$B$79</f>
        <v>2.4464831804281346E-2</v>
      </c>
    </row>
    <row r="66" spans="1:3" x14ac:dyDescent="0.35">
      <c r="A66" s="6" t="s">
        <v>1220</v>
      </c>
      <c r="B66" s="6">
        <f>COUNTIFS('Noms de cases i comerços'!O:O,A66,'Noms de cases i comerços'!F:F,"no")</f>
        <v>2</v>
      </c>
      <c r="C66" s="11">
        <f t="shared" si="3"/>
        <v>6.1162079510703364E-3</v>
      </c>
    </row>
    <row r="67" spans="1:3" x14ac:dyDescent="0.35">
      <c r="A67" s="6" t="s">
        <v>1238</v>
      </c>
      <c r="B67" s="6">
        <f>COUNTIFS('Noms de cases i comerços'!O:O,A67,'Noms de cases i comerços'!F:F,"no")</f>
        <v>3</v>
      </c>
      <c r="C67" s="11">
        <f t="shared" si="3"/>
        <v>9.1743119266055051E-3</v>
      </c>
    </row>
    <row r="68" spans="1:3" x14ac:dyDescent="0.35">
      <c r="A68" s="6" t="s">
        <v>1235</v>
      </c>
      <c r="B68" s="6">
        <f>COUNTIFS('Noms de cases i comerços'!O:O,A68,'Noms de cases i comerços'!F:F,"no")</f>
        <v>6</v>
      </c>
      <c r="C68" s="11">
        <f t="shared" si="3"/>
        <v>1.834862385321101E-2</v>
      </c>
    </row>
    <row r="69" spans="1:3" x14ac:dyDescent="0.35">
      <c r="A69" s="6" t="s">
        <v>1221</v>
      </c>
      <c r="B69" s="6">
        <f>COUNTIFS('Noms de cases i comerços'!O:O,A69,'Noms de cases i comerços'!F:F,"no")</f>
        <v>14</v>
      </c>
      <c r="C69" s="11">
        <f t="shared" si="3"/>
        <v>4.2813455657492352E-2</v>
      </c>
    </row>
    <row r="70" spans="1:3" x14ac:dyDescent="0.35">
      <c r="A70" s="6" t="s">
        <v>1222</v>
      </c>
      <c r="B70" s="6">
        <f>COUNTIFS('Noms de cases i comerços'!O:O,A70,'Noms de cases i comerços'!F:F,"no")</f>
        <v>8</v>
      </c>
      <c r="C70" s="11">
        <f t="shared" si="3"/>
        <v>2.4464831804281346E-2</v>
      </c>
    </row>
    <row r="71" spans="1:3" x14ac:dyDescent="0.35">
      <c r="A71" s="6" t="s">
        <v>1234</v>
      </c>
      <c r="B71" s="6">
        <f>COUNTIFS('Noms de cases i comerços'!O:O,A71,'Noms de cases i comerços'!F:F,"no")</f>
        <v>2</v>
      </c>
      <c r="C71" s="11">
        <f t="shared" si="3"/>
        <v>6.1162079510703364E-3</v>
      </c>
    </row>
    <row r="72" spans="1:3" x14ac:dyDescent="0.35">
      <c r="A72" s="6" t="s">
        <v>1237</v>
      </c>
      <c r="B72" s="6">
        <f>COUNTIFS('Noms de cases i comerços'!O:O,A72,'Noms de cases i comerços'!F:F,"no")</f>
        <v>0</v>
      </c>
      <c r="C72" s="11">
        <f t="shared" si="3"/>
        <v>0</v>
      </c>
    </row>
    <row r="73" spans="1:3" x14ac:dyDescent="0.35">
      <c r="A73" s="6" t="s">
        <v>1265</v>
      </c>
      <c r="B73" s="6">
        <f>COUNTIFS('Noms de cases i comerços'!O:O,A73,'Noms de cases i comerços'!F:F,"no")</f>
        <v>1</v>
      </c>
      <c r="C73" s="11">
        <f t="shared" si="3"/>
        <v>3.0581039755351682E-3</v>
      </c>
    </row>
    <row r="74" spans="1:3" x14ac:dyDescent="0.35">
      <c r="A74" s="6" t="s">
        <v>1266</v>
      </c>
      <c r="B74" s="6">
        <f>COUNTIFS('Noms de cases i comerços'!O:O,A74,'Noms de cases i comerços'!F:F,"no")</f>
        <v>0</v>
      </c>
      <c r="C74" s="11">
        <f t="shared" si="3"/>
        <v>0</v>
      </c>
    </row>
    <row r="75" spans="1:3" x14ac:dyDescent="0.35">
      <c r="A75" s="6" t="s">
        <v>1267</v>
      </c>
      <c r="B75" s="6">
        <f>COUNTIFS('Noms de cases i comerços'!O:O,A75,'Noms de cases i comerços'!F:F,"no")</f>
        <v>215</v>
      </c>
      <c r="C75" s="11">
        <f t="shared" si="3"/>
        <v>0.65749235474006118</v>
      </c>
    </row>
    <row r="76" spans="1:3" x14ac:dyDescent="0.35">
      <c r="A76" s="6"/>
      <c r="B76" s="6">
        <f>COUNTIFS('Noms de cases i comerços'!O:O,A76,'Noms de cases i comerços'!F:F,"no")</f>
        <v>0</v>
      </c>
      <c r="C76" s="11">
        <f t="shared" si="3"/>
        <v>0</v>
      </c>
    </row>
    <row r="77" spans="1:3" x14ac:dyDescent="0.35">
      <c r="A77" s="6"/>
      <c r="B77" s="6">
        <f>COUNTIFS('Noms de cases i comerços'!O:O,A77,'Noms de cases i comerços'!F:F,"no")</f>
        <v>0</v>
      </c>
      <c r="C77" s="11">
        <f t="shared" si="3"/>
        <v>0</v>
      </c>
    </row>
    <row r="78" spans="1:3" x14ac:dyDescent="0.35">
      <c r="A78" s="6"/>
      <c r="B78" s="6">
        <f>COUNTIFS('Noms de cases i comerços'!O:O,A78,'Noms de cases i comerços'!F:F,"no")</f>
        <v>0</v>
      </c>
      <c r="C78" s="11">
        <f t="shared" si="3"/>
        <v>0</v>
      </c>
    </row>
    <row r="79" spans="1:3" x14ac:dyDescent="0.35">
      <c r="A79" s="7" t="s">
        <v>83</v>
      </c>
      <c r="B79" s="7">
        <f>SUM(B64:B78)</f>
        <v>327</v>
      </c>
      <c r="C79" s="12">
        <f>SUM(C64:C78)</f>
        <v>1</v>
      </c>
    </row>
  </sheetData>
  <pageMargins left="0.70866141732283472" right="0.70866141732283472" top="0.74803149606299213" bottom="0.74803149606299213" header="0.31496062992125984" footer="0.31496062992125984"/>
  <pageSetup paperSize="9" scale="59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39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C90"/>
  <sheetViews>
    <sheetView workbookViewId="0">
      <selection activeCell="I20" sqref="I20"/>
    </sheetView>
  </sheetViews>
  <sheetFormatPr defaultColWidth="10.90625" defaultRowHeight="14.5" x14ac:dyDescent="0.35"/>
  <cols>
    <col min="1" max="1" width="37.54296875" bestFit="1" customWidth="1"/>
    <col min="2" max="2" width="15.453125" bestFit="1" customWidth="1"/>
    <col min="3" max="3" width="8" bestFit="1" customWidth="1"/>
  </cols>
  <sheetData>
    <row r="2" spans="1:3" ht="18.5" x14ac:dyDescent="0.45">
      <c r="A2" s="13" t="s">
        <v>1380</v>
      </c>
    </row>
    <row r="3" spans="1:3" s="19" customFormat="1" ht="14.15" customHeight="1" x14ac:dyDescent="0.3">
      <c r="A3" s="14" t="s">
        <v>77</v>
      </c>
      <c r="B3" s="14" t="s">
        <v>80</v>
      </c>
      <c r="C3" s="15" t="s">
        <v>268</v>
      </c>
    </row>
    <row r="4" spans="1:3" s="19" customFormat="1" x14ac:dyDescent="0.35">
      <c r="A4" s="6" t="s">
        <v>1224</v>
      </c>
      <c r="B4" s="16">
        <f>COUNTIFS('Noms cases sense repetir'!P:P,A4,'Noms cases sense repetir'!F:F,"&lt;&gt;no")</f>
        <v>48</v>
      </c>
      <c r="C4" s="17">
        <f>B4/$B$22</f>
        <v>6.8767908309455589E-2</v>
      </c>
    </row>
    <row r="5" spans="1:3" s="19" customFormat="1" x14ac:dyDescent="0.35">
      <c r="A5" s="6" t="s">
        <v>1225</v>
      </c>
      <c r="B5" s="16">
        <f>COUNTIFS('Noms cases sense repetir'!P:P,A5,'Noms cases sense repetir'!F:F,"&lt;&gt;no")</f>
        <v>58</v>
      </c>
      <c r="C5" s="17">
        <f t="shared" ref="C5:C21" si="0">B5/$B$22</f>
        <v>8.3094555873925502E-2</v>
      </c>
    </row>
    <row r="6" spans="1:3" s="19" customFormat="1" x14ac:dyDescent="0.35">
      <c r="A6" s="6" t="s">
        <v>1240</v>
      </c>
      <c r="B6" s="16">
        <f>COUNTIFS('Noms cases sense repetir'!P:P,A6,'Noms cases sense repetir'!F:F,"&lt;&gt;no")</f>
        <v>16</v>
      </c>
      <c r="C6" s="17">
        <f t="shared" si="0"/>
        <v>2.2922636103151862E-2</v>
      </c>
    </row>
    <row r="7" spans="1:3" s="19" customFormat="1" x14ac:dyDescent="0.35">
      <c r="A7" s="6" t="s">
        <v>1226</v>
      </c>
      <c r="B7" s="16">
        <f>COUNTIFS('Noms cases sense repetir'!P:P,A7,'Noms cases sense repetir'!F:F,"&lt;&gt;no")</f>
        <v>32</v>
      </c>
      <c r="C7" s="17">
        <f t="shared" si="0"/>
        <v>4.5845272206303724E-2</v>
      </c>
    </row>
    <row r="8" spans="1:3" s="19" customFormat="1" x14ac:dyDescent="0.35">
      <c r="A8" s="6" t="s">
        <v>1227</v>
      </c>
      <c r="B8" s="16">
        <f>COUNTIFS('Noms cases sense repetir'!P:P,A8,'Noms cases sense repetir'!F:F,"&lt;&gt;no")</f>
        <v>8</v>
      </c>
      <c r="C8" s="17">
        <f t="shared" si="0"/>
        <v>1.1461318051575931E-2</v>
      </c>
    </row>
    <row r="9" spans="1:3" s="19" customFormat="1" x14ac:dyDescent="0.35">
      <c r="A9" s="6" t="s">
        <v>1228</v>
      </c>
      <c r="B9" s="16">
        <f>COUNTIFS('Noms cases sense repetir'!P:P,A9,'Noms cases sense repetir'!F:F,"&lt;&gt;no")</f>
        <v>198</v>
      </c>
      <c r="C9" s="17">
        <f t="shared" si="0"/>
        <v>0.28366762177650429</v>
      </c>
    </row>
    <row r="10" spans="1:3" s="19" customFormat="1" x14ac:dyDescent="0.35">
      <c r="A10" s="6" t="s">
        <v>1229</v>
      </c>
      <c r="B10" s="16">
        <f>COUNTIFS('Noms cases sense repetir'!P:P,A10,'Noms cases sense repetir'!F:F,"&lt;&gt;no")</f>
        <v>55</v>
      </c>
      <c r="C10" s="17">
        <f t="shared" si="0"/>
        <v>7.8796561604584522E-2</v>
      </c>
    </row>
    <row r="11" spans="1:3" s="19" customFormat="1" x14ac:dyDescent="0.35">
      <c r="A11" s="6" t="s">
        <v>1230</v>
      </c>
      <c r="B11" s="16">
        <f>COUNTIFS('Noms cases sense repetir'!P:P,A11,'Noms cases sense repetir'!F:F,"&lt;&gt;no")</f>
        <v>16</v>
      </c>
      <c r="C11" s="17">
        <f t="shared" si="0"/>
        <v>2.2922636103151862E-2</v>
      </c>
    </row>
    <row r="12" spans="1:3" s="19" customFormat="1" x14ac:dyDescent="0.35">
      <c r="A12" s="6" t="s">
        <v>1231</v>
      </c>
      <c r="B12" s="16">
        <f>COUNTIFS('Noms cases sense repetir'!P:P,A12,'Noms cases sense repetir'!F:F,"&lt;&gt;no")</f>
        <v>1</v>
      </c>
      <c r="C12" s="17">
        <f t="shared" ref="C12:C13" si="1">B12/$B$22</f>
        <v>1.4326647564469914E-3</v>
      </c>
    </row>
    <row r="13" spans="1:3" s="19" customFormat="1" x14ac:dyDescent="0.35">
      <c r="A13" s="6" t="s">
        <v>1239</v>
      </c>
      <c r="B13" s="16">
        <f>COUNTIFS('Noms cases sense repetir'!P:P,A13,'Noms cases sense repetir'!F:F,"&lt;&gt;no")</f>
        <v>53</v>
      </c>
      <c r="C13" s="17">
        <f t="shared" si="1"/>
        <v>7.5931232091690545E-2</v>
      </c>
    </row>
    <row r="14" spans="1:3" s="19" customFormat="1" x14ac:dyDescent="0.35">
      <c r="A14" s="6" t="s">
        <v>1232</v>
      </c>
      <c r="B14" s="16">
        <f>COUNTIFS('Noms cases sense repetir'!P:P,A14,'Noms cases sense repetir'!F:F,"&lt;&gt;no")</f>
        <v>14</v>
      </c>
      <c r="C14" s="17">
        <f t="shared" si="0"/>
        <v>2.0057306590257881E-2</v>
      </c>
    </row>
    <row r="15" spans="1:3" s="19" customFormat="1" x14ac:dyDescent="0.35">
      <c r="A15" s="6" t="s">
        <v>1233</v>
      </c>
      <c r="B15" s="16">
        <f>COUNTIFS('Noms cases sense repetir'!P:P,A15,'Noms cases sense repetir'!F:F,"&lt;&gt;no")</f>
        <v>7</v>
      </c>
      <c r="C15" s="17">
        <f t="shared" si="0"/>
        <v>1.0028653295128941E-2</v>
      </c>
    </row>
    <row r="16" spans="1:3" s="19" customFormat="1" x14ac:dyDescent="0.35">
      <c r="A16" s="6" t="s">
        <v>1268</v>
      </c>
      <c r="B16" s="16">
        <f>COUNTIFS('Noms cases sense repetir'!P:P,A16,'Noms cases sense repetir'!F:F,"&lt;&gt;no")</f>
        <v>65</v>
      </c>
      <c r="C16" s="17">
        <f t="shared" si="0"/>
        <v>9.3123209169054436E-2</v>
      </c>
    </row>
    <row r="17" spans="1:3" s="19" customFormat="1" x14ac:dyDescent="0.35">
      <c r="A17" s="6" t="s">
        <v>1269</v>
      </c>
      <c r="B17" s="16">
        <f>COUNTIFS('Noms cases sense repetir'!P:P,A17,'Noms cases sense repetir'!F:F,"&lt;&gt;no")</f>
        <v>3</v>
      </c>
      <c r="C17" s="17">
        <f t="shared" ref="C17:C19" si="2">B17/$B$22</f>
        <v>4.2979942693409743E-3</v>
      </c>
    </row>
    <row r="18" spans="1:3" s="19" customFormat="1" x14ac:dyDescent="0.35">
      <c r="A18" s="6" t="s">
        <v>1270</v>
      </c>
      <c r="B18" s="16">
        <f>COUNTIFS('Noms cases sense repetir'!P:P,A18,'Noms cases sense repetir'!F:F,"&lt;&gt;no")</f>
        <v>49</v>
      </c>
      <c r="C18" s="17">
        <f t="shared" si="2"/>
        <v>7.0200573065902577E-2</v>
      </c>
    </row>
    <row r="19" spans="1:3" s="19" customFormat="1" x14ac:dyDescent="0.35">
      <c r="A19" s="6" t="s">
        <v>1271</v>
      </c>
      <c r="B19" s="16">
        <f>COUNTIFS('Noms cases sense repetir'!P:P,A19,'Noms cases sense repetir'!F:F,"&lt;&gt;no")</f>
        <v>28</v>
      </c>
      <c r="C19" s="17">
        <f t="shared" si="2"/>
        <v>4.0114613180515762E-2</v>
      </c>
    </row>
    <row r="20" spans="1:3" s="19" customFormat="1" x14ac:dyDescent="0.35">
      <c r="A20" s="6" t="s">
        <v>1272</v>
      </c>
      <c r="B20" s="16">
        <f>COUNTIFS('Noms cases sense repetir'!P:P,A20,'Noms cases sense repetir'!F:F,"&lt;&gt;no")</f>
        <v>36</v>
      </c>
      <c r="C20" s="17">
        <f t="shared" si="0"/>
        <v>5.1575931232091692E-2</v>
      </c>
    </row>
    <row r="21" spans="1:3" s="19" customFormat="1" x14ac:dyDescent="0.35">
      <c r="A21" s="6" t="s">
        <v>1273</v>
      </c>
      <c r="B21" s="16">
        <f>COUNTIFS('Noms cases sense repetir'!P:P,A21,'Noms cases sense repetir'!F:F,"&lt;&gt;no")</f>
        <v>11</v>
      </c>
      <c r="C21" s="17">
        <f t="shared" si="0"/>
        <v>1.5759312320916905E-2</v>
      </c>
    </row>
    <row r="22" spans="1:3" s="19" customFormat="1" ht="13" x14ac:dyDescent="0.3">
      <c r="A22" s="14" t="s">
        <v>83</v>
      </c>
      <c r="B22" s="14">
        <f>SUM(B4:B21)</f>
        <v>698</v>
      </c>
      <c r="C22" s="18">
        <f>SUM(C4:C21)</f>
        <v>0.99999999999999978</v>
      </c>
    </row>
    <row r="23" spans="1:3" ht="11.15" customHeight="1" x14ac:dyDescent="0.35"/>
    <row r="24" spans="1:3" s="20" customFormat="1" ht="18.5" x14ac:dyDescent="0.45">
      <c r="A24" s="13" t="s">
        <v>626</v>
      </c>
    </row>
    <row r="25" spans="1:3" s="19" customFormat="1" ht="13" x14ac:dyDescent="0.3">
      <c r="A25" s="14" t="s">
        <v>77</v>
      </c>
      <c r="B25" s="14" t="s">
        <v>80</v>
      </c>
      <c r="C25" s="15" t="s">
        <v>268</v>
      </c>
    </row>
    <row r="26" spans="1:3" s="19" customFormat="1" x14ac:dyDescent="0.35">
      <c r="A26" s="6" t="s">
        <v>1224</v>
      </c>
      <c r="B26" s="16">
        <f>COUNTIFS('Noms de cases i comerços'!P:P,A26,'Noms de cases i comerços'!I:I,"sí")</f>
        <v>23</v>
      </c>
      <c r="C26" s="17">
        <f>B26/$B$44</f>
        <v>6.7846607669616518E-2</v>
      </c>
    </row>
    <row r="27" spans="1:3" s="19" customFormat="1" x14ac:dyDescent="0.35">
      <c r="A27" s="6" t="s">
        <v>1225</v>
      </c>
      <c r="B27" s="16">
        <f>COUNTIFS('Noms de cases i comerços'!P:P,A27,'Noms de cases i comerços'!I:I,"sí")</f>
        <v>18</v>
      </c>
      <c r="C27" s="17">
        <f t="shared" ref="C27:C43" si="3">B27/$B$44</f>
        <v>5.3097345132743362E-2</v>
      </c>
    </row>
    <row r="28" spans="1:3" s="19" customFormat="1" x14ac:dyDescent="0.35">
      <c r="A28" s="6" t="s">
        <v>1240</v>
      </c>
      <c r="B28" s="16">
        <f>COUNTIFS('Noms de cases i comerços'!P:P,A28,'Noms de cases i comerços'!I:I,"sí")</f>
        <v>9</v>
      </c>
      <c r="C28" s="17">
        <f t="shared" si="3"/>
        <v>2.6548672566371681E-2</v>
      </c>
    </row>
    <row r="29" spans="1:3" s="19" customFormat="1" x14ac:dyDescent="0.35">
      <c r="A29" s="6" t="s">
        <v>1226</v>
      </c>
      <c r="B29" s="16">
        <f>COUNTIFS('Noms de cases i comerços'!P:P,A29,'Noms de cases i comerços'!I:I,"sí")</f>
        <v>19</v>
      </c>
      <c r="C29" s="17">
        <f t="shared" si="3"/>
        <v>5.6047197640117993E-2</v>
      </c>
    </row>
    <row r="30" spans="1:3" s="19" customFormat="1" x14ac:dyDescent="0.35">
      <c r="A30" s="6" t="s">
        <v>1227</v>
      </c>
      <c r="B30" s="16">
        <f>COUNTIFS('Noms de cases i comerços'!P:P,A30,'Noms de cases i comerços'!I:I,"sí")</f>
        <v>4</v>
      </c>
      <c r="C30" s="17">
        <f t="shared" si="3"/>
        <v>1.1799410029498525E-2</v>
      </c>
    </row>
    <row r="31" spans="1:3" s="19" customFormat="1" x14ac:dyDescent="0.35">
      <c r="A31" s="6" t="s">
        <v>1228</v>
      </c>
      <c r="B31" s="16">
        <f>COUNTIFS('Noms de cases i comerços'!P:P,A31,'Noms de cases i comerços'!I:I,"sí")</f>
        <v>115</v>
      </c>
      <c r="C31" s="17">
        <f t="shared" si="3"/>
        <v>0.33923303834808261</v>
      </c>
    </row>
    <row r="32" spans="1:3" s="19" customFormat="1" x14ac:dyDescent="0.35">
      <c r="A32" s="6" t="s">
        <v>1229</v>
      </c>
      <c r="B32" s="16">
        <f>COUNTIFS('Noms de cases i comerços'!P:P,A32,'Noms de cases i comerços'!I:I,"sí")</f>
        <v>13</v>
      </c>
      <c r="C32" s="17">
        <f t="shared" si="3"/>
        <v>3.8348082595870206E-2</v>
      </c>
    </row>
    <row r="33" spans="1:3" s="19" customFormat="1" x14ac:dyDescent="0.35">
      <c r="A33" s="6" t="s">
        <v>1230</v>
      </c>
      <c r="B33" s="16">
        <f>COUNTIFS('Noms de cases i comerços'!P:P,A33,'Noms de cases i comerços'!I:I,"sí")</f>
        <v>7</v>
      </c>
      <c r="C33" s="17">
        <f t="shared" si="3"/>
        <v>2.0648967551622419E-2</v>
      </c>
    </row>
    <row r="34" spans="1:3" s="19" customFormat="1" x14ac:dyDescent="0.35">
      <c r="A34" s="6" t="s">
        <v>1231</v>
      </c>
      <c r="B34" s="16">
        <f>COUNTIFS('Noms de cases i comerços'!P:P,A34,'Noms de cases i comerços'!I:I,"sí")</f>
        <v>0</v>
      </c>
      <c r="C34" s="17">
        <f t="shared" si="3"/>
        <v>0</v>
      </c>
    </row>
    <row r="35" spans="1:3" s="19" customFormat="1" x14ac:dyDescent="0.35">
      <c r="A35" s="6" t="s">
        <v>1239</v>
      </c>
      <c r="B35" s="16">
        <f>COUNTIFS('Noms de cases i comerços'!P:P,A35,'Noms de cases i comerços'!I:I,"sí")</f>
        <v>27</v>
      </c>
      <c r="C35" s="17">
        <f t="shared" si="3"/>
        <v>7.9646017699115043E-2</v>
      </c>
    </row>
    <row r="36" spans="1:3" s="19" customFormat="1" x14ac:dyDescent="0.35">
      <c r="A36" s="6" t="s">
        <v>1232</v>
      </c>
      <c r="B36" s="16">
        <f>COUNTIFS('Noms de cases i comerços'!P:P,A36,'Noms de cases i comerços'!I:I,"sí")</f>
        <v>8</v>
      </c>
      <c r="C36" s="17">
        <f t="shared" ref="C36:C37" si="4">B36/$B$44</f>
        <v>2.359882005899705E-2</v>
      </c>
    </row>
    <row r="37" spans="1:3" s="19" customFormat="1" x14ac:dyDescent="0.35">
      <c r="A37" s="6" t="s">
        <v>1233</v>
      </c>
      <c r="B37" s="16">
        <f>COUNTIFS('Noms de cases i comerços'!P:P,A37,'Noms de cases i comerços'!I:I,"sí")</f>
        <v>5</v>
      </c>
      <c r="C37" s="17">
        <f t="shared" si="4"/>
        <v>1.4749262536873156E-2</v>
      </c>
    </row>
    <row r="38" spans="1:3" s="19" customFormat="1" x14ac:dyDescent="0.35">
      <c r="A38" s="6" t="s">
        <v>1268</v>
      </c>
      <c r="B38" s="16">
        <f>COUNTIFS('Noms de cases i comerços'!P:P,A38,'Noms de cases i comerços'!I:I,"sí")</f>
        <v>41</v>
      </c>
      <c r="C38" s="17">
        <f t="shared" ref="C38:C40" si="5">B38/$B$44</f>
        <v>0.12094395280235988</v>
      </c>
    </row>
    <row r="39" spans="1:3" s="19" customFormat="1" x14ac:dyDescent="0.35">
      <c r="A39" s="6" t="s">
        <v>1269</v>
      </c>
      <c r="B39" s="16">
        <f>COUNTIFS('Noms de cases i comerços'!P:P,A39,'Noms de cases i comerços'!I:I,"sí")</f>
        <v>3</v>
      </c>
      <c r="C39" s="17">
        <f t="shared" si="5"/>
        <v>8.8495575221238937E-3</v>
      </c>
    </row>
    <row r="40" spans="1:3" s="19" customFormat="1" x14ac:dyDescent="0.35">
      <c r="A40" s="6" t="s">
        <v>1270</v>
      </c>
      <c r="B40" s="16">
        <f>COUNTIFS('Noms de cases i comerços'!P:P,A40,'Noms de cases i comerços'!I:I,"sí")</f>
        <v>18</v>
      </c>
      <c r="C40" s="17">
        <f t="shared" si="5"/>
        <v>5.3097345132743362E-2</v>
      </c>
    </row>
    <row r="41" spans="1:3" s="19" customFormat="1" x14ac:dyDescent="0.35">
      <c r="A41" s="6" t="s">
        <v>1271</v>
      </c>
      <c r="B41" s="16">
        <f>COUNTIFS('Noms de cases i comerços'!P:P,A41,'Noms de cases i comerços'!I:I,"sí")</f>
        <v>11</v>
      </c>
      <c r="C41" s="17">
        <f t="shared" si="3"/>
        <v>3.2448377581120944E-2</v>
      </c>
    </row>
    <row r="42" spans="1:3" s="19" customFormat="1" x14ac:dyDescent="0.35">
      <c r="A42" s="6" t="s">
        <v>1272</v>
      </c>
      <c r="B42" s="16">
        <f>COUNTIFS('Noms de cases i comerços'!P:P,A42,'Noms de cases i comerços'!I:I,"sí")</f>
        <v>12</v>
      </c>
      <c r="C42" s="17">
        <f t="shared" si="3"/>
        <v>3.5398230088495575E-2</v>
      </c>
    </row>
    <row r="43" spans="1:3" s="19" customFormat="1" x14ac:dyDescent="0.35">
      <c r="A43" s="6" t="s">
        <v>1273</v>
      </c>
      <c r="B43" s="16">
        <f>COUNTIFS('Noms de cases i comerços'!P:P,A43,'Noms de cases i comerços'!I:I,"sí")</f>
        <v>6</v>
      </c>
      <c r="C43" s="17">
        <f t="shared" si="3"/>
        <v>1.7699115044247787E-2</v>
      </c>
    </row>
    <row r="44" spans="1:3" s="19" customFormat="1" ht="13" x14ac:dyDescent="0.3">
      <c r="A44" s="14" t="s">
        <v>83</v>
      </c>
      <c r="B44" s="14">
        <f>SUM(B26:B43)</f>
        <v>339</v>
      </c>
      <c r="C44" s="18">
        <f>SUM(C26:C43)</f>
        <v>1</v>
      </c>
    </row>
    <row r="47" spans="1:3" ht="18.5" x14ac:dyDescent="0.45">
      <c r="A47" s="13" t="s">
        <v>1251</v>
      </c>
    </row>
    <row r="48" spans="1:3" x14ac:dyDescent="0.35">
      <c r="A48" s="14" t="s">
        <v>77</v>
      </c>
      <c r="B48" s="14" t="s">
        <v>80</v>
      </c>
      <c r="C48" s="15" t="s">
        <v>268</v>
      </c>
    </row>
    <row r="49" spans="1:3" x14ac:dyDescent="0.35">
      <c r="A49" s="6" t="s">
        <v>1224</v>
      </c>
      <c r="B49" s="16">
        <f>COUNTIF('Noms de cases i comerços'!P:P,A49)</f>
        <v>78</v>
      </c>
      <c r="C49" s="17">
        <f t="shared" ref="C49:C66" si="6">B49/$B$67</f>
        <v>7.1103008204193255E-2</v>
      </c>
    </row>
    <row r="50" spans="1:3" x14ac:dyDescent="0.35">
      <c r="A50" s="6" t="s">
        <v>1225</v>
      </c>
      <c r="B50" s="16">
        <f>COUNTIF('Noms de cases i comerços'!P:P,A50)</f>
        <v>66</v>
      </c>
      <c r="C50" s="17">
        <f t="shared" si="6"/>
        <v>6.01640838650866E-2</v>
      </c>
    </row>
    <row r="51" spans="1:3" x14ac:dyDescent="0.35">
      <c r="A51" s="6" t="s">
        <v>1240</v>
      </c>
      <c r="B51" s="16">
        <f>COUNTIF('Noms de cases i comerços'!P:P,A51)</f>
        <v>41</v>
      </c>
      <c r="C51" s="17">
        <f t="shared" si="6"/>
        <v>3.7374658158614404E-2</v>
      </c>
    </row>
    <row r="52" spans="1:3" x14ac:dyDescent="0.35">
      <c r="A52" s="6" t="s">
        <v>1226</v>
      </c>
      <c r="B52" s="16">
        <f>COUNTIF('Noms de cases i comerços'!P:P,A52)</f>
        <v>38</v>
      </c>
      <c r="C52" s="17">
        <f t="shared" si="6"/>
        <v>3.4639927073837742E-2</v>
      </c>
    </row>
    <row r="53" spans="1:3" x14ac:dyDescent="0.35">
      <c r="A53" s="6" t="s">
        <v>1227</v>
      </c>
      <c r="B53" s="16">
        <f>COUNTIF('Noms de cases i comerços'!P:P,A53)</f>
        <v>16</v>
      </c>
      <c r="C53" s="17">
        <f t="shared" si="6"/>
        <v>1.4585232452142206E-2</v>
      </c>
    </row>
    <row r="54" spans="1:3" x14ac:dyDescent="0.35">
      <c r="A54" s="6" t="s">
        <v>1228</v>
      </c>
      <c r="B54" s="16">
        <f>COUNTIF('Noms de cases i comerços'!P:P,A54)</f>
        <v>272</v>
      </c>
      <c r="C54" s="17">
        <f t="shared" si="6"/>
        <v>0.24794895168641751</v>
      </c>
    </row>
    <row r="55" spans="1:3" x14ac:dyDescent="0.35">
      <c r="A55" s="6" t="s">
        <v>1229</v>
      </c>
      <c r="B55" s="16">
        <f>COUNTIF('Noms de cases i comerços'!P:P,A55)</f>
        <v>105</v>
      </c>
      <c r="C55" s="17">
        <f t="shared" si="6"/>
        <v>9.5715587967183227E-2</v>
      </c>
    </row>
    <row r="56" spans="1:3" x14ac:dyDescent="0.35">
      <c r="A56" s="6" t="s">
        <v>1230</v>
      </c>
      <c r="B56" s="16">
        <f>COUNTIF('Noms de cases i comerços'!P:P,A56)</f>
        <v>16</v>
      </c>
      <c r="C56" s="17">
        <f t="shared" si="6"/>
        <v>1.4585232452142206E-2</v>
      </c>
    </row>
    <row r="57" spans="1:3" x14ac:dyDescent="0.35">
      <c r="A57" s="6" t="s">
        <v>1231</v>
      </c>
      <c r="B57" s="16">
        <f>COUNTIF('Noms de cases i comerços'!P:P,A57)</f>
        <v>1</v>
      </c>
      <c r="C57" s="17">
        <f t="shared" si="6"/>
        <v>9.1157702825888785E-4</v>
      </c>
    </row>
    <row r="58" spans="1:3" x14ac:dyDescent="0.35">
      <c r="A58" s="6" t="s">
        <v>1239</v>
      </c>
      <c r="B58" s="16">
        <f>COUNTIF('Noms de cases i comerços'!P:P,A58)</f>
        <v>60</v>
      </c>
      <c r="C58" s="17">
        <f t="shared" si="6"/>
        <v>5.4694621695533276E-2</v>
      </c>
    </row>
    <row r="59" spans="1:3" x14ac:dyDescent="0.35">
      <c r="A59" s="6" t="s">
        <v>1232</v>
      </c>
      <c r="B59" s="16">
        <f>COUNTIF('Noms de cases i comerços'!P:P,A59)</f>
        <v>27</v>
      </c>
      <c r="C59" s="17">
        <f t="shared" si="6"/>
        <v>2.4612579762989972E-2</v>
      </c>
    </row>
    <row r="60" spans="1:3" x14ac:dyDescent="0.35">
      <c r="A60" s="6" t="s">
        <v>1233</v>
      </c>
      <c r="B60" s="16">
        <f>COUNTIF('Noms de cases i comerços'!P:P,A60)</f>
        <v>11</v>
      </c>
      <c r="C60" s="17">
        <f t="shared" si="6"/>
        <v>1.0027347310847767E-2</v>
      </c>
    </row>
    <row r="61" spans="1:3" x14ac:dyDescent="0.35">
      <c r="A61" s="6" t="s">
        <v>1268</v>
      </c>
      <c r="B61" s="16">
        <f>COUNTIF('Noms de cases i comerços'!P:P,A61)</f>
        <v>86</v>
      </c>
      <c r="C61" s="17">
        <f t="shared" si="6"/>
        <v>7.8395624430264363E-2</v>
      </c>
    </row>
    <row r="62" spans="1:3" x14ac:dyDescent="0.35">
      <c r="A62" s="6" t="s">
        <v>1269</v>
      </c>
      <c r="B62" s="16">
        <f>COUNTIF('Noms de cases i comerços'!P:P,A62)</f>
        <v>3</v>
      </c>
      <c r="C62" s="17">
        <f t="shared" si="6"/>
        <v>2.7347310847766638E-3</v>
      </c>
    </row>
    <row r="63" spans="1:3" x14ac:dyDescent="0.35">
      <c r="A63" s="6" t="s">
        <v>1270</v>
      </c>
      <c r="B63" s="16">
        <f>COUNTIF('Noms de cases i comerços'!P:P,A63)</f>
        <v>60</v>
      </c>
      <c r="C63" s="17">
        <f t="shared" si="6"/>
        <v>5.4694621695533276E-2</v>
      </c>
    </row>
    <row r="64" spans="1:3" x14ac:dyDescent="0.35">
      <c r="A64" s="6" t="s">
        <v>1271</v>
      </c>
      <c r="B64" s="16">
        <f>COUNTIF('Noms de cases i comerços'!P:P,A64)</f>
        <v>37</v>
      </c>
      <c r="C64" s="17">
        <f t="shared" si="6"/>
        <v>3.372835004557885E-2</v>
      </c>
    </row>
    <row r="65" spans="1:3" x14ac:dyDescent="0.35">
      <c r="A65" s="6" t="s">
        <v>1272</v>
      </c>
      <c r="B65" s="16">
        <f>COUNTIF('Noms de cases i comerços'!P:P,A65)</f>
        <v>162</v>
      </c>
      <c r="C65" s="17">
        <f t="shared" si="6"/>
        <v>0.14767547857793983</v>
      </c>
    </row>
    <row r="66" spans="1:3" x14ac:dyDescent="0.35">
      <c r="A66" s="6" t="s">
        <v>1273</v>
      </c>
      <c r="B66" s="16">
        <f>COUNTIF('Noms de cases i comerços'!P:P,A66)</f>
        <v>18</v>
      </c>
      <c r="C66" s="17">
        <f t="shared" si="6"/>
        <v>1.6408386508659983E-2</v>
      </c>
    </row>
    <row r="67" spans="1:3" x14ac:dyDescent="0.35">
      <c r="A67" s="14" t="s">
        <v>83</v>
      </c>
      <c r="B67" s="14">
        <f>SUM(B49:B66)</f>
        <v>1097</v>
      </c>
      <c r="C67" s="18">
        <f>SUM(C49:C66)</f>
        <v>1</v>
      </c>
    </row>
    <row r="70" spans="1:3" ht="18.5" x14ac:dyDescent="0.45">
      <c r="A70" s="13" t="s">
        <v>1252</v>
      </c>
    </row>
    <row r="71" spans="1:3" x14ac:dyDescent="0.35">
      <c r="A71" s="14" t="s">
        <v>77</v>
      </c>
      <c r="B71" s="14" t="s">
        <v>80</v>
      </c>
      <c r="C71" s="15" t="s">
        <v>268</v>
      </c>
    </row>
    <row r="72" spans="1:3" x14ac:dyDescent="0.35">
      <c r="A72" s="6" t="s">
        <v>1224</v>
      </c>
      <c r="B72" s="16">
        <f>COUNTIFS('Noms de cases i comerços'!P:P,A72,'Noms de cases i comerços'!F:F,"no")</f>
        <v>29</v>
      </c>
      <c r="C72" s="17">
        <f>B72/$B$90</f>
        <v>8.8685015290519878E-2</v>
      </c>
    </row>
    <row r="73" spans="1:3" x14ac:dyDescent="0.35">
      <c r="A73" s="6" t="s">
        <v>1225</v>
      </c>
      <c r="B73" s="16">
        <f>COUNTIFS('Noms de cases i comerços'!P:P,A73,'Noms de cases i comerços'!F:F,"no")</f>
        <v>8</v>
      </c>
      <c r="C73" s="17">
        <f t="shared" ref="C73:C89" si="7">B73/$B$90</f>
        <v>2.4464831804281346E-2</v>
      </c>
    </row>
    <row r="74" spans="1:3" x14ac:dyDescent="0.35">
      <c r="A74" s="6" t="s">
        <v>1240</v>
      </c>
      <c r="B74" s="16">
        <f>COUNTIFS('Noms de cases i comerços'!P:P,A74,'Noms de cases i comerços'!F:F,"no")</f>
        <v>25</v>
      </c>
      <c r="C74" s="17">
        <f t="shared" si="7"/>
        <v>7.64525993883792E-2</v>
      </c>
    </row>
    <row r="75" spans="1:3" x14ac:dyDescent="0.35">
      <c r="A75" s="6" t="s">
        <v>1226</v>
      </c>
      <c r="B75" s="16">
        <f>COUNTIFS('Noms de cases i comerços'!P:P,A75,'Noms de cases i comerços'!F:F,"no")</f>
        <v>3</v>
      </c>
      <c r="C75" s="17">
        <f t="shared" si="7"/>
        <v>9.1743119266055051E-3</v>
      </c>
    </row>
    <row r="76" spans="1:3" x14ac:dyDescent="0.35">
      <c r="A76" s="6" t="s">
        <v>1227</v>
      </c>
      <c r="B76" s="16">
        <f>COUNTIFS('Noms de cases i comerços'!P:P,A76,'Noms de cases i comerços'!F:F,"no")</f>
        <v>8</v>
      </c>
      <c r="C76" s="17">
        <f t="shared" si="7"/>
        <v>2.4464831804281346E-2</v>
      </c>
    </row>
    <row r="77" spans="1:3" x14ac:dyDescent="0.35">
      <c r="A77" s="6" t="s">
        <v>1228</v>
      </c>
      <c r="B77" s="16">
        <f>COUNTIFS('Noms de cases i comerços'!P:P,A77,'Noms de cases i comerços'!F:F,"no")</f>
        <v>28</v>
      </c>
      <c r="C77" s="17">
        <f t="shared" si="7"/>
        <v>8.5626911314984705E-2</v>
      </c>
    </row>
    <row r="78" spans="1:3" x14ac:dyDescent="0.35">
      <c r="A78" s="6" t="s">
        <v>1229</v>
      </c>
      <c r="B78" s="16">
        <f>COUNTIFS('Noms de cases i comerços'!P:P,A78,'Noms de cases i comerços'!F:F,"no")</f>
        <v>48</v>
      </c>
      <c r="C78" s="17">
        <f t="shared" si="7"/>
        <v>0.14678899082568808</v>
      </c>
    </row>
    <row r="79" spans="1:3" x14ac:dyDescent="0.35">
      <c r="A79" s="6" t="s">
        <v>1230</v>
      </c>
      <c r="B79" s="16">
        <f>COUNTIFS('Noms de cases i comerços'!P:P,A79,'Noms de cases i comerços'!F:F,"no")</f>
        <v>0</v>
      </c>
      <c r="C79" s="17">
        <f t="shared" si="7"/>
        <v>0</v>
      </c>
    </row>
    <row r="80" spans="1:3" x14ac:dyDescent="0.35">
      <c r="A80" s="6" t="s">
        <v>1231</v>
      </c>
      <c r="B80" s="16">
        <f>COUNTIFS('Noms de cases i comerços'!P:P,A80,'Noms de cases i comerços'!F:F,"no")</f>
        <v>0</v>
      </c>
      <c r="C80" s="17">
        <f t="shared" si="7"/>
        <v>0</v>
      </c>
    </row>
    <row r="81" spans="1:3" x14ac:dyDescent="0.35">
      <c r="A81" s="6" t="s">
        <v>1239</v>
      </c>
      <c r="B81" s="16">
        <f>COUNTIFS('Noms de cases i comerços'!P:P,A81,'Noms de cases i comerços'!F:F,"no")</f>
        <v>3</v>
      </c>
      <c r="C81" s="17">
        <f t="shared" si="7"/>
        <v>9.1743119266055051E-3</v>
      </c>
    </row>
    <row r="82" spans="1:3" x14ac:dyDescent="0.35">
      <c r="A82" s="6" t="s">
        <v>1232</v>
      </c>
      <c r="B82" s="16">
        <f>COUNTIFS('Noms de cases i comerços'!P:P,A82,'Noms de cases i comerços'!F:F,"no")</f>
        <v>10</v>
      </c>
      <c r="C82" s="17">
        <f t="shared" si="7"/>
        <v>3.0581039755351681E-2</v>
      </c>
    </row>
    <row r="83" spans="1:3" x14ac:dyDescent="0.35">
      <c r="A83" s="6" t="s">
        <v>1233</v>
      </c>
      <c r="B83" s="16">
        <f>COUNTIFS('Noms de cases i comerços'!P:P,A83,'Noms de cases i comerços'!F:F,"no")</f>
        <v>4</v>
      </c>
      <c r="C83" s="17">
        <f t="shared" si="7"/>
        <v>1.2232415902140673E-2</v>
      </c>
    </row>
    <row r="84" spans="1:3" x14ac:dyDescent="0.35">
      <c r="A84" s="6" t="s">
        <v>1268</v>
      </c>
      <c r="B84" s="16">
        <f>COUNTIFS('Noms de cases i comerços'!P:P,A84,'Noms de cases i comerços'!F:F,"no")</f>
        <v>14</v>
      </c>
      <c r="C84" s="17">
        <f t="shared" si="7"/>
        <v>4.2813455657492352E-2</v>
      </c>
    </row>
    <row r="85" spans="1:3" x14ac:dyDescent="0.35">
      <c r="A85" s="6" t="s">
        <v>1269</v>
      </c>
      <c r="B85" s="16">
        <f>COUNTIFS('Noms de cases i comerços'!P:P,A85,'Noms de cases i comerços'!F:F,"no")</f>
        <v>0</v>
      </c>
      <c r="C85" s="17">
        <f t="shared" si="7"/>
        <v>0</v>
      </c>
    </row>
    <row r="86" spans="1:3" x14ac:dyDescent="0.35">
      <c r="A86" s="6" t="s">
        <v>1270</v>
      </c>
      <c r="B86" s="16">
        <f>COUNTIFS('Noms de cases i comerços'!P:P,A86,'Noms de cases i comerços'!F:F,"no")</f>
        <v>9</v>
      </c>
      <c r="C86" s="17">
        <f t="shared" si="7"/>
        <v>2.7522935779816515E-2</v>
      </c>
    </row>
    <row r="87" spans="1:3" x14ac:dyDescent="0.35">
      <c r="A87" s="6" t="s">
        <v>1271</v>
      </c>
      <c r="B87" s="16">
        <f>COUNTIFS('Noms de cases i comerços'!P:P,A87,'Noms de cases i comerços'!F:F,"no")</f>
        <v>9</v>
      </c>
      <c r="C87" s="17">
        <f t="shared" si="7"/>
        <v>2.7522935779816515E-2</v>
      </c>
    </row>
    <row r="88" spans="1:3" x14ac:dyDescent="0.35">
      <c r="A88" s="6" t="s">
        <v>1272</v>
      </c>
      <c r="B88" s="16">
        <f>COUNTIFS('Noms de cases i comerços'!P:P,A88,'Noms de cases i comerços'!F:F,"no")</f>
        <v>126</v>
      </c>
      <c r="C88" s="17">
        <f t="shared" si="7"/>
        <v>0.38532110091743121</v>
      </c>
    </row>
    <row r="89" spans="1:3" x14ac:dyDescent="0.35">
      <c r="A89" s="6" t="s">
        <v>1273</v>
      </c>
      <c r="B89" s="16">
        <f>COUNTIFS('Noms de cases i comerços'!P:P,A89,'Noms de cases i comerços'!F:F,"no")</f>
        <v>3</v>
      </c>
      <c r="C89" s="17">
        <f t="shared" si="7"/>
        <v>9.1743119266055051E-3</v>
      </c>
    </row>
    <row r="90" spans="1:3" x14ac:dyDescent="0.35">
      <c r="A90" s="14" t="s">
        <v>83</v>
      </c>
      <c r="B90" s="14">
        <f>SUM(B72:B89)</f>
        <v>327</v>
      </c>
      <c r="C90" s="18">
        <f>SUM(C72:C89)</f>
        <v>1.0000000000000002</v>
      </c>
    </row>
  </sheetData>
  <pageMargins left="0.70866141732283472" right="0.70866141732283472" top="0.74803149606299213" bottom="0.74803149606299213" header="0.31496062992125984" footer="0.31496062992125984"/>
  <pageSetup paperSize="9" scale="68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4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69"/>
  <sheetViews>
    <sheetView workbookViewId="0">
      <selection activeCell="I20" sqref="I20"/>
    </sheetView>
  </sheetViews>
  <sheetFormatPr defaultColWidth="8.90625" defaultRowHeight="14.5" x14ac:dyDescent="0.35"/>
  <cols>
    <col min="1" max="1" width="4.453125" style="1" bestFit="1" customWidth="1"/>
    <col min="2" max="2" width="25.54296875" style="1" customWidth="1"/>
    <col min="3" max="3" width="27" style="1" bestFit="1" customWidth="1"/>
    <col min="4" max="4" width="25.54296875" style="1" customWidth="1"/>
    <col min="6" max="6" width="14.54296875" customWidth="1"/>
    <col min="7" max="7" width="13.453125" customWidth="1"/>
    <col min="8" max="8" width="15.453125" customWidth="1"/>
    <col min="9" max="9" width="13.54296875" customWidth="1"/>
    <col min="10" max="10" width="14.54296875" style="3" customWidth="1"/>
    <col min="12" max="12" width="11.08984375" bestFit="1" customWidth="1"/>
    <col min="13" max="13" width="37.54296875" bestFit="1" customWidth="1"/>
    <col min="14" max="14" width="23" bestFit="1" customWidth="1"/>
  </cols>
  <sheetData>
    <row r="1" spans="1:13" s="1" customFormat="1" x14ac:dyDescent="0.35">
      <c r="A1" s="7" t="s">
        <v>1018</v>
      </c>
      <c r="B1" s="7" t="s">
        <v>1</v>
      </c>
      <c r="C1" s="7" t="s">
        <v>28</v>
      </c>
      <c r="D1" s="7" t="s">
        <v>0</v>
      </c>
      <c r="J1" s="2"/>
    </row>
    <row r="2" spans="1:13" x14ac:dyDescent="0.35">
      <c r="A2" s="6">
        <v>1</v>
      </c>
      <c r="B2" s="6" t="s">
        <v>92</v>
      </c>
      <c r="C2" s="6" t="s">
        <v>332</v>
      </c>
      <c r="D2" s="7" t="s">
        <v>146</v>
      </c>
    </row>
    <row r="3" spans="1:13" x14ac:dyDescent="0.35">
      <c r="A3" s="6">
        <f t="shared" ref="A3:A11" si="0">A2+1</f>
        <v>2</v>
      </c>
      <c r="B3" s="6" t="s">
        <v>87</v>
      </c>
      <c r="C3" s="6" t="s">
        <v>530</v>
      </c>
      <c r="D3" s="7" t="s">
        <v>146</v>
      </c>
    </row>
    <row r="4" spans="1:13" x14ac:dyDescent="0.35">
      <c r="A4" s="6">
        <f t="shared" si="0"/>
        <v>3</v>
      </c>
      <c r="B4" s="6" t="s">
        <v>87</v>
      </c>
      <c r="C4" s="6" t="s">
        <v>531</v>
      </c>
      <c r="D4" s="7" t="s">
        <v>146</v>
      </c>
    </row>
    <row r="5" spans="1:13" x14ac:dyDescent="0.35">
      <c r="A5" s="6">
        <f t="shared" si="0"/>
        <v>4</v>
      </c>
      <c r="B5" s="6" t="s">
        <v>87</v>
      </c>
      <c r="C5" s="6" t="s">
        <v>480</v>
      </c>
      <c r="D5" s="7" t="s">
        <v>146</v>
      </c>
    </row>
    <row r="6" spans="1:13" x14ac:dyDescent="0.35">
      <c r="A6" s="6">
        <f t="shared" si="0"/>
        <v>5</v>
      </c>
      <c r="B6" s="6" t="s">
        <v>87</v>
      </c>
      <c r="C6" s="6" t="s">
        <v>487</v>
      </c>
      <c r="D6" s="7" t="s">
        <v>146</v>
      </c>
    </row>
    <row r="7" spans="1:13" x14ac:dyDescent="0.35">
      <c r="A7" s="6">
        <f t="shared" si="0"/>
        <v>6</v>
      </c>
      <c r="B7" s="6" t="s">
        <v>87</v>
      </c>
      <c r="C7" s="6" t="s">
        <v>497</v>
      </c>
      <c r="D7" s="7" t="s">
        <v>146</v>
      </c>
    </row>
    <row r="8" spans="1:13" x14ac:dyDescent="0.35">
      <c r="A8" s="6">
        <f t="shared" si="0"/>
        <v>7</v>
      </c>
      <c r="B8" s="6" t="s">
        <v>84</v>
      </c>
      <c r="C8" s="6" t="s">
        <v>750</v>
      </c>
      <c r="D8" s="7" t="s">
        <v>146</v>
      </c>
    </row>
    <row r="9" spans="1:13" x14ac:dyDescent="0.35">
      <c r="A9" s="6">
        <f t="shared" si="0"/>
        <v>8</v>
      </c>
      <c r="B9" s="6" t="s">
        <v>84</v>
      </c>
      <c r="C9" s="6" t="s">
        <v>754</v>
      </c>
      <c r="D9" s="7" t="s">
        <v>146</v>
      </c>
    </row>
    <row r="10" spans="1:13" x14ac:dyDescent="0.35">
      <c r="A10" s="6">
        <f t="shared" si="0"/>
        <v>9</v>
      </c>
      <c r="B10" s="6" t="s">
        <v>85</v>
      </c>
      <c r="C10" s="6" t="s">
        <v>614</v>
      </c>
      <c r="D10" s="7" t="s">
        <v>146</v>
      </c>
    </row>
    <row r="11" spans="1:13" x14ac:dyDescent="0.35">
      <c r="A11" s="6">
        <f t="shared" si="0"/>
        <v>10</v>
      </c>
      <c r="B11" s="6" t="s">
        <v>85</v>
      </c>
      <c r="C11" s="6" t="s">
        <v>615</v>
      </c>
      <c r="D11" s="7" t="s">
        <v>146</v>
      </c>
    </row>
    <row r="12" spans="1:13" x14ac:dyDescent="0.35">
      <c r="M12" s="5"/>
    </row>
    <row r="13" spans="1:13" x14ac:dyDescent="0.35">
      <c r="M13" s="5"/>
    </row>
    <row r="19" spans="1:4" x14ac:dyDescent="0.35">
      <c r="A19" s="4"/>
      <c r="B19" s="4"/>
      <c r="C19" s="4"/>
      <c r="D19" s="4"/>
    </row>
    <row r="26" spans="1:4" x14ac:dyDescent="0.35">
      <c r="A26" s="4"/>
      <c r="B26" s="4"/>
      <c r="C26" s="4"/>
      <c r="D26" s="4"/>
    </row>
    <row r="32" spans="1:4" x14ac:dyDescent="0.35">
      <c r="A32" s="4"/>
      <c r="B32" s="4"/>
      <c r="C32" s="4"/>
      <c r="D32" s="4"/>
    </row>
    <row r="37" spans="1:4" x14ac:dyDescent="0.35">
      <c r="A37" s="4"/>
      <c r="B37" s="4"/>
      <c r="C37" s="4"/>
      <c r="D37" s="4"/>
    </row>
    <row r="41" spans="1:4" x14ac:dyDescent="0.35">
      <c r="A41" s="4"/>
      <c r="B41" s="4"/>
      <c r="C41" s="4"/>
      <c r="D41" s="4"/>
    </row>
    <row r="69" spans="13:13" x14ac:dyDescent="0.35">
      <c r="M69" s="5"/>
    </row>
  </sheetData>
  <autoFilter ref="A1:D1" xr:uid="{00000000-0009-0000-0000-000005000000}"/>
  <sortState xmlns:xlrd2="http://schemas.microsoft.com/office/spreadsheetml/2017/richdata2" ref="A2:D12">
    <sortCondition ref="B2:B12"/>
    <sortCondition ref="C2:C12"/>
  </sortState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&amp;C&amp;A&amp;RData de publicació de les dades: &amp;D &amp;T</oddHeader>
    <oddFooter>&amp;Cwww.vellasolsona.cat&amp;RPàgina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1098"/>
  <sheetViews>
    <sheetView tabSelected="1" workbookViewId="0">
      <pane xSplit="3" ySplit="1" topLeftCell="H1082" activePane="bottomRight" state="frozen"/>
      <selection activeCell="I20" sqref="I20"/>
      <selection pane="topRight" activeCell="I20" sqref="I20"/>
      <selection pane="bottomLeft" activeCell="I20" sqref="I20"/>
      <selection pane="bottomRight" activeCell="B1101" sqref="B1101"/>
    </sheetView>
  </sheetViews>
  <sheetFormatPr defaultColWidth="8.90625" defaultRowHeight="14.5" x14ac:dyDescent="0.35"/>
  <cols>
    <col min="1" max="1" width="5" style="1" bestFit="1" customWidth="1"/>
    <col min="2" max="2" width="39.453125" style="1" bestFit="1" customWidth="1"/>
    <col min="3" max="3" width="33.453125" bestFit="1" customWidth="1"/>
    <col min="4" max="4" width="12.54296875" bestFit="1" customWidth="1"/>
    <col min="5" max="5" width="11.453125" style="33" bestFit="1" customWidth="1"/>
    <col min="6" max="6" width="8.453125" style="33" customWidth="1"/>
    <col min="7" max="7" width="11.08984375" style="33" customWidth="1"/>
    <col min="8" max="8" width="13.08984375" style="33" customWidth="1"/>
    <col min="9" max="9" width="11.90625" style="33" customWidth="1"/>
    <col min="10" max="10" width="9.54296875" style="33" customWidth="1"/>
    <col min="11" max="11" width="10.54296875" style="34" customWidth="1"/>
    <col min="12" max="12" width="12.54296875" style="3" customWidth="1"/>
    <col min="13" max="13" width="8.453125" style="33" customWidth="1"/>
    <col min="14" max="14" width="12" style="33" customWidth="1"/>
    <col min="15" max="15" width="38" bestFit="1" customWidth="1"/>
    <col min="16" max="16" width="20" bestFit="1" customWidth="1"/>
  </cols>
  <sheetData>
    <row r="1" spans="1:16" s="29" customFormat="1" ht="29" x14ac:dyDescent="0.35">
      <c r="A1" s="29" t="s">
        <v>1018</v>
      </c>
      <c r="B1" s="29" t="s">
        <v>0</v>
      </c>
      <c r="C1" s="29" t="s">
        <v>28</v>
      </c>
      <c r="D1" s="29" t="s">
        <v>1</v>
      </c>
      <c r="E1" s="31" t="s">
        <v>2</v>
      </c>
      <c r="F1" s="30" t="s">
        <v>1370</v>
      </c>
      <c r="G1" s="30" t="s">
        <v>1371</v>
      </c>
      <c r="H1" s="31" t="s">
        <v>3</v>
      </c>
      <c r="I1" s="30" t="s">
        <v>1372</v>
      </c>
      <c r="J1" s="30" t="s">
        <v>1373</v>
      </c>
      <c r="K1" s="35" t="s">
        <v>1374</v>
      </c>
      <c r="L1" s="32" t="s">
        <v>1170</v>
      </c>
      <c r="M1" s="31" t="s">
        <v>13</v>
      </c>
      <c r="N1" s="31" t="s">
        <v>21</v>
      </c>
      <c r="O1" s="29" t="s">
        <v>76</v>
      </c>
      <c r="P1" s="29" t="s">
        <v>77</v>
      </c>
    </row>
    <row r="2" spans="1:16" x14ac:dyDescent="0.35">
      <c r="A2" s="1">
        <v>1</v>
      </c>
      <c r="B2" s="1" t="s">
        <v>1117</v>
      </c>
      <c r="C2" t="s">
        <v>1113</v>
      </c>
      <c r="D2" t="s">
        <v>24</v>
      </c>
      <c r="E2" s="33" t="s">
        <v>82</v>
      </c>
      <c r="F2" s="33" t="s">
        <v>8</v>
      </c>
      <c r="G2" s="33" t="s">
        <v>7</v>
      </c>
      <c r="H2" s="33" t="s">
        <v>7</v>
      </c>
      <c r="I2" s="33" t="s">
        <v>8</v>
      </c>
      <c r="J2" s="33" t="s">
        <v>1528</v>
      </c>
      <c r="K2" s="34">
        <v>0.6</v>
      </c>
      <c r="L2" s="34" t="str">
        <f>IF(Noms_de_les_cases[[#This Row],[Nivell 
d''us (%)]]&gt;0.7,"Habitual",IF(Noms_de_les_cases[[#This Row],[Nivell 
d''us (%)]]&lt;0.3,"Minoritari","Ocasional"))</f>
        <v>Ocasional</v>
      </c>
      <c r="M2" s="33" t="s">
        <v>57</v>
      </c>
      <c r="N2" s="33" t="s">
        <v>18</v>
      </c>
      <c r="O2" t="s">
        <v>1267</v>
      </c>
      <c r="P2" t="s">
        <v>1272</v>
      </c>
    </row>
    <row r="3" spans="1:16" x14ac:dyDescent="0.35">
      <c r="A3" s="1">
        <f>A2+1</f>
        <v>2</v>
      </c>
      <c r="B3" s="1" t="s">
        <v>551</v>
      </c>
      <c r="C3" t="s">
        <v>1083</v>
      </c>
      <c r="D3" t="s">
        <v>85</v>
      </c>
      <c r="E3" s="33" t="s">
        <v>81</v>
      </c>
      <c r="F3" s="33" t="s">
        <v>8</v>
      </c>
      <c r="G3" s="33" t="s">
        <v>7</v>
      </c>
      <c r="H3" s="33" t="s">
        <v>7</v>
      </c>
      <c r="I3" s="33" t="s">
        <v>8</v>
      </c>
      <c r="J3" s="33" t="s">
        <v>7</v>
      </c>
      <c r="K3" s="34">
        <v>1</v>
      </c>
      <c r="L3" s="34" t="str">
        <f>IF(Noms_de_les_cases[[#This Row],[Nivell 
d''us (%)]]&gt;0.7,"Habitual",IF(Noms_de_les_cases[[#This Row],[Nivell 
d''us (%)]]&lt;0.3,"Minoritari","Ocasional"))</f>
        <v>Habitual</v>
      </c>
      <c r="M3" s="33" t="s">
        <v>16</v>
      </c>
      <c r="N3" s="33" t="s">
        <v>18</v>
      </c>
      <c r="O3" t="s">
        <v>1267</v>
      </c>
      <c r="P3" t="s">
        <v>1240</v>
      </c>
    </row>
    <row r="4" spans="1:16" x14ac:dyDescent="0.35">
      <c r="A4" s="1">
        <f t="shared" ref="A4:A67" si="0">A3+1</f>
        <v>3</v>
      </c>
      <c r="B4" s="1" t="s">
        <v>1122</v>
      </c>
      <c r="C4" t="s">
        <v>496</v>
      </c>
      <c r="D4" t="s">
        <v>87</v>
      </c>
      <c r="E4" s="33" t="s">
        <v>81</v>
      </c>
      <c r="F4" s="33" t="s">
        <v>8</v>
      </c>
      <c r="G4" s="33" t="s">
        <v>7</v>
      </c>
      <c r="H4" s="33" t="s">
        <v>7</v>
      </c>
      <c r="I4" s="33" t="s">
        <v>8</v>
      </c>
      <c r="J4" s="33" t="s">
        <v>7</v>
      </c>
      <c r="K4" s="34">
        <v>1</v>
      </c>
      <c r="L4" s="34" t="str">
        <f>IF(Noms_de_les_cases[[#This Row],[Nivell 
d''us (%)]]&gt;0.7,"Habitual",IF(Noms_de_les_cases[[#This Row],[Nivell 
d''us (%)]]&lt;0.3,"Minoritari","Ocasional"))</f>
        <v>Habitual</v>
      </c>
      <c r="M4" s="33" t="s">
        <v>57</v>
      </c>
      <c r="N4" s="33" t="s">
        <v>18</v>
      </c>
      <c r="O4" t="s">
        <v>1267</v>
      </c>
      <c r="P4" t="s">
        <v>1272</v>
      </c>
    </row>
    <row r="5" spans="1:16" x14ac:dyDescent="0.35">
      <c r="A5" s="1">
        <f t="shared" si="0"/>
        <v>4</v>
      </c>
      <c r="B5" s="1" t="s">
        <v>566</v>
      </c>
      <c r="C5" t="s">
        <v>576</v>
      </c>
      <c r="D5" t="s">
        <v>85</v>
      </c>
      <c r="E5" s="33" t="s">
        <v>82</v>
      </c>
      <c r="F5" s="33" t="s">
        <v>7</v>
      </c>
      <c r="G5" s="33" t="s">
        <v>7</v>
      </c>
      <c r="H5" s="33" t="s">
        <v>7</v>
      </c>
      <c r="I5" s="33" t="s">
        <v>7</v>
      </c>
      <c r="J5" s="33" t="s">
        <v>8</v>
      </c>
      <c r="K5" s="34">
        <v>0.4</v>
      </c>
      <c r="L5" s="34" t="str">
        <f>IF(Noms_de_les_cases[[#This Row],[Nivell 
d''us (%)]]&gt;0.7,"Habitual",IF(Noms_de_les_cases[[#This Row],[Nivell 
d''us (%)]]&lt;0.3,"Minoritari","Ocasional"))</f>
        <v>Ocasional</v>
      </c>
      <c r="M5" s="33" t="s">
        <v>220</v>
      </c>
      <c r="N5" s="33" t="s">
        <v>17</v>
      </c>
      <c r="O5" t="s">
        <v>1267</v>
      </c>
      <c r="P5" t="s">
        <v>1272</v>
      </c>
    </row>
    <row r="6" spans="1:16" x14ac:dyDescent="0.35">
      <c r="A6" s="1">
        <f t="shared" si="0"/>
        <v>5</v>
      </c>
      <c r="B6" s="1" t="s">
        <v>1109</v>
      </c>
      <c r="C6" t="s">
        <v>767</v>
      </c>
      <c r="D6" t="s">
        <v>24</v>
      </c>
      <c r="E6" s="33" t="s">
        <v>81</v>
      </c>
      <c r="F6" s="33" t="s">
        <v>8</v>
      </c>
      <c r="G6" s="33" t="s">
        <v>7</v>
      </c>
      <c r="H6" s="33" t="s">
        <v>7</v>
      </c>
      <c r="I6" s="33" t="s">
        <v>8</v>
      </c>
      <c r="J6" s="33" t="s">
        <v>8</v>
      </c>
      <c r="K6" s="34">
        <v>0.2</v>
      </c>
      <c r="L6" s="34" t="str">
        <f>IF(Noms_de_les_cases[[#This Row],[Nivell 
d''us (%)]]&gt;0.7,"Habitual",IF(Noms_de_les_cases[[#This Row],[Nivell 
d''us (%)]]&lt;0.3,"Minoritari","Ocasional"))</f>
        <v>Minoritari</v>
      </c>
      <c r="M6" s="33" t="s">
        <v>57</v>
      </c>
      <c r="N6" s="33" t="s">
        <v>18</v>
      </c>
      <c r="O6" t="s">
        <v>1267</v>
      </c>
      <c r="P6" t="s">
        <v>1272</v>
      </c>
    </row>
    <row r="7" spans="1:16" x14ac:dyDescent="0.35">
      <c r="A7" s="1">
        <f t="shared" si="0"/>
        <v>6</v>
      </c>
      <c r="B7" s="1" t="s">
        <v>1068</v>
      </c>
      <c r="C7" t="s">
        <v>213</v>
      </c>
      <c r="D7" t="s">
        <v>88</v>
      </c>
      <c r="E7" s="33" t="s">
        <v>81</v>
      </c>
      <c r="F7" s="33" t="s">
        <v>8</v>
      </c>
      <c r="G7" s="33" t="s">
        <v>7</v>
      </c>
      <c r="H7" s="33" t="s">
        <v>7</v>
      </c>
      <c r="I7" s="33" t="s">
        <v>8</v>
      </c>
      <c r="J7" s="33" t="s">
        <v>7</v>
      </c>
      <c r="K7" s="34">
        <v>1</v>
      </c>
      <c r="L7" s="34" t="str">
        <f>IF(Noms_de_les_cases[[#This Row],[Nivell 
d''us (%)]]&gt;0.7,"Habitual",IF(Noms_de_les_cases[[#This Row],[Nivell 
d''us (%)]]&lt;0.3,"Minoritari","Ocasional"))</f>
        <v>Habitual</v>
      </c>
      <c r="M7" s="33" t="s">
        <v>220</v>
      </c>
      <c r="N7" s="33" t="s">
        <v>18</v>
      </c>
      <c r="O7" t="s">
        <v>1267</v>
      </c>
      <c r="P7" t="s">
        <v>1271</v>
      </c>
    </row>
    <row r="8" spans="1:16" x14ac:dyDescent="0.35">
      <c r="A8" s="1">
        <f t="shared" si="0"/>
        <v>7</v>
      </c>
      <c r="B8" s="1" t="s">
        <v>1067</v>
      </c>
      <c r="C8" t="s">
        <v>864</v>
      </c>
      <c r="D8" t="s">
        <v>181</v>
      </c>
      <c r="E8" s="33" t="s">
        <v>81</v>
      </c>
      <c r="F8" s="33" t="s">
        <v>8</v>
      </c>
      <c r="G8" s="33" t="s">
        <v>7</v>
      </c>
      <c r="H8" s="33" t="s">
        <v>7</v>
      </c>
      <c r="I8" s="33" t="s">
        <v>8</v>
      </c>
      <c r="J8" s="33" t="s">
        <v>7</v>
      </c>
      <c r="K8" s="34">
        <v>1</v>
      </c>
      <c r="L8" s="34" t="str">
        <f>IF(Noms_de_les_cases[[#This Row],[Nivell 
d''us (%)]]&gt;0.7,"Habitual",IF(Noms_de_les_cases[[#This Row],[Nivell 
d''us (%)]]&lt;0.3,"Minoritari","Ocasional"))</f>
        <v>Habitual</v>
      </c>
      <c r="M8" s="33" t="s">
        <v>220</v>
      </c>
      <c r="N8" s="33" t="s">
        <v>18</v>
      </c>
      <c r="O8" t="s">
        <v>1267</v>
      </c>
      <c r="P8" t="s">
        <v>1271</v>
      </c>
    </row>
    <row r="9" spans="1:16" x14ac:dyDescent="0.35">
      <c r="A9" s="1">
        <f t="shared" si="0"/>
        <v>8</v>
      </c>
      <c r="B9" s="1" t="s">
        <v>1115</v>
      </c>
      <c r="C9" t="s">
        <v>1116</v>
      </c>
      <c r="D9" t="s">
        <v>24</v>
      </c>
      <c r="E9" s="33" t="s">
        <v>81</v>
      </c>
      <c r="F9" s="33" t="s">
        <v>8</v>
      </c>
      <c r="G9" s="33" t="s">
        <v>7</v>
      </c>
      <c r="H9" s="33" t="s">
        <v>7</v>
      </c>
      <c r="I9" s="33" t="s">
        <v>8</v>
      </c>
      <c r="J9" s="33" t="s">
        <v>7</v>
      </c>
      <c r="K9" s="34">
        <v>1</v>
      </c>
      <c r="L9" s="34" t="str">
        <f>IF(Noms_de_les_cases[[#This Row],[Nivell 
d''us (%)]]&gt;0.7,"Habitual",IF(Noms_de_les_cases[[#This Row],[Nivell 
d''us (%)]]&lt;0.3,"Minoritari","Ocasional"))</f>
        <v>Habitual</v>
      </c>
      <c r="M9" s="33" t="s">
        <v>57</v>
      </c>
      <c r="N9" s="33" t="s">
        <v>18</v>
      </c>
      <c r="O9" t="s">
        <v>1267</v>
      </c>
      <c r="P9" t="s">
        <v>1229</v>
      </c>
    </row>
    <row r="10" spans="1:16" x14ac:dyDescent="0.35">
      <c r="A10" s="1">
        <f t="shared" si="0"/>
        <v>9</v>
      </c>
      <c r="B10" s="1" t="s">
        <v>958</v>
      </c>
      <c r="C10" t="s">
        <v>959</v>
      </c>
      <c r="D10" t="s">
        <v>89</v>
      </c>
      <c r="E10" s="33" t="s">
        <v>81</v>
      </c>
      <c r="F10" s="33" t="s">
        <v>8</v>
      </c>
      <c r="G10" s="33" t="s">
        <v>7</v>
      </c>
      <c r="H10" s="33" t="s">
        <v>7</v>
      </c>
      <c r="I10" s="33" t="s">
        <v>8</v>
      </c>
      <c r="J10" s="33" t="s">
        <v>8</v>
      </c>
      <c r="K10" s="34">
        <v>0.2</v>
      </c>
      <c r="L10" s="34" t="str">
        <f>IF(Noms_de_les_cases[[#This Row],[Nivell 
d''us (%)]]&gt;0.7,"Habitual",IF(Noms_de_les_cases[[#This Row],[Nivell 
d''us (%)]]&lt;0.3,"Minoritari","Ocasional"))</f>
        <v>Minoritari</v>
      </c>
      <c r="M10" s="33" t="s">
        <v>57</v>
      </c>
      <c r="N10" s="33" t="s">
        <v>18</v>
      </c>
      <c r="O10" t="s">
        <v>1267</v>
      </c>
      <c r="P10" t="s">
        <v>1272</v>
      </c>
    </row>
    <row r="11" spans="1:16" x14ac:dyDescent="0.35">
      <c r="A11" s="1">
        <f t="shared" si="0"/>
        <v>10</v>
      </c>
      <c r="B11" s="1" t="s">
        <v>1189</v>
      </c>
      <c r="C11" t="s">
        <v>1012</v>
      </c>
      <c r="D11" t="s">
        <v>89</v>
      </c>
      <c r="E11" s="33" t="s">
        <v>81</v>
      </c>
      <c r="F11" s="33" t="s">
        <v>8</v>
      </c>
      <c r="G11" s="33" t="s">
        <v>7</v>
      </c>
      <c r="H11" s="33" t="s">
        <v>7</v>
      </c>
      <c r="I11" s="33" t="s">
        <v>8</v>
      </c>
      <c r="J11" s="33" t="s">
        <v>7</v>
      </c>
      <c r="K11" s="34">
        <v>1</v>
      </c>
      <c r="L11" s="34" t="str">
        <f>IF(Noms_de_les_cases[[#This Row],[Nivell 
d''us (%)]]&gt;0.7,"Habitual",IF(Noms_de_les_cases[[#This Row],[Nivell 
d''us (%)]]&lt;0.3,"Minoritari","Ocasional"))</f>
        <v>Habitual</v>
      </c>
      <c r="M11" s="33" t="s">
        <v>57</v>
      </c>
      <c r="N11" s="33" t="s">
        <v>18</v>
      </c>
      <c r="O11" t="s">
        <v>1267</v>
      </c>
      <c r="P11" t="s">
        <v>1272</v>
      </c>
    </row>
    <row r="12" spans="1:16" x14ac:dyDescent="0.35">
      <c r="A12" s="1">
        <f t="shared" si="0"/>
        <v>11</v>
      </c>
      <c r="B12" s="1" t="s">
        <v>1309</v>
      </c>
      <c r="C12" t="s">
        <v>734</v>
      </c>
      <c r="D12" t="s">
        <v>84</v>
      </c>
      <c r="E12" s="33" t="s">
        <v>81</v>
      </c>
      <c r="F12" s="33" t="s">
        <v>8</v>
      </c>
      <c r="G12" s="33" t="s">
        <v>7</v>
      </c>
      <c r="H12" s="33" t="s">
        <v>7</v>
      </c>
      <c r="I12" s="33" t="s">
        <v>8</v>
      </c>
      <c r="J12" s="33" t="s">
        <v>8</v>
      </c>
      <c r="K12" s="34">
        <v>0.4</v>
      </c>
      <c r="L12" s="34" t="str">
        <f>IF(Noms_de_les_cases[[#This Row],[Nivell 
d''us (%)]]&gt;0.7,"Habitual",IF(Noms_de_les_cases[[#This Row],[Nivell 
d''us (%)]]&lt;0.3,"Minoritari","Ocasional"))</f>
        <v>Ocasional</v>
      </c>
      <c r="M12" s="33" t="s">
        <v>57</v>
      </c>
      <c r="N12" s="33" t="s">
        <v>18</v>
      </c>
      <c r="O12" t="s">
        <v>1267</v>
      </c>
      <c r="P12" t="s">
        <v>1272</v>
      </c>
    </row>
    <row r="13" spans="1:16" x14ac:dyDescent="0.35">
      <c r="A13" s="1">
        <f t="shared" si="0"/>
        <v>12</v>
      </c>
      <c r="B13" s="1" t="s">
        <v>866</v>
      </c>
      <c r="C13" t="s">
        <v>867</v>
      </c>
      <c r="D13" t="s">
        <v>181</v>
      </c>
      <c r="E13" s="33" t="s">
        <v>82</v>
      </c>
      <c r="F13" s="33" t="s">
        <v>8</v>
      </c>
      <c r="G13" s="33" t="s">
        <v>7</v>
      </c>
      <c r="H13" s="33" t="s">
        <v>7</v>
      </c>
      <c r="I13" s="33" t="s">
        <v>8</v>
      </c>
      <c r="J13" s="33" t="s">
        <v>8</v>
      </c>
      <c r="K13" s="34">
        <v>0.2</v>
      </c>
      <c r="L13" s="34" t="str">
        <f>IF(Noms_de_les_cases[[#This Row],[Nivell 
d''us (%)]]&gt;0.7,"Habitual",IF(Noms_de_les_cases[[#This Row],[Nivell 
d''us (%)]]&lt;0.3,"Minoritari","Ocasional"))</f>
        <v>Minoritari</v>
      </c>
      <c r="M13" s="33" t="s">
        <v>57</v>
      </c>
      <c r="N13" s="33" t="s">
        <v>18</v>
      </c>
      <c r="O13" t="s">
        <v>1267</v>
      </c>
      <c r="P13" t="s">
        <v>1272</v>
      </c>
    </row>
    <row r="14" spans="1:16" x14ac:dyDescent="0.35">
      <c r="A14" s="1">
        <f t="shared" si="0"/>
        <v>13</v>
      </c>
      <c r="B14" s="1" t="s">
        <v>1184</v>
      </c>
      <c r="C14" t="s">
        <v>959</v>
      </c>
      <c r="D14" t="s">
        <v>89</v>
      </c>
      <c r="E14" s="33" t="s">
        <v>81</v>
      </c>
      <c r="F14" s="33" t="s">
        <v>8</v>
      </c>
      <c r="G14" s="33" t="s">
        <v>7</v>
      </c>
      <c r="H14" s="33" t="s">
        <v>7</v>
      </c>
      <c r="I14" s="33" t="s">
        <v>8</v>
      </c>
      <c r="J14" s="33" t="s">
        <v>8</v>
      </c>
      <c r="K14" s="34">
        <v>0.2</v>
      </c>
      <c r="L14" s="34" t="str">
        <f>IF(Noms_de_les_cases[[#This Row],[Nivell 
d''us (%)]]&gt;0.7,"Habitual",IF(Noms_de_les_cases[[#This Row],[Nivell 
d''us (%)]]&lt;0.3,"Minoritari","Ocasional"))</f>
        <v>Minoritari</v>
      </c>
      <c r="M14" s="33" t="s">
        <v>57</v>
      </c>
      <c r="N14" s="33" t="s">
        <v>18</v>
      </c>
      <c r="O14" t="s">
        <v>1267</v>
      </c>
      <c r="P14" t="s">
        <v>1272</v>
      </c>
    </row>
    <row r="15" spans="1:16" x14ac:dyDescent="0.35">
      <c r="A15" s="1">
        <f t="shared" si="0"/>
        <v>14</v>
      </c>
      <c r="B15" s="1" t="s">
        <v>1241</v>
      </c>
      <c r="C15" t="s">
        <v>734</v>
      </c>
      <c r="D15" t="s">
        <v>84</v>
      </c>
      <c r="E15" s="33" t="s">
        <v>81</v>
      </c>
      <c r="F15" s="33" t="s">
        <v>8</v>
      </c>
      <c r="G15" s="33" t="s">
        <v>7</v>
      </c>
      <c r="H15" s="33" t="s">
        <v>7</v>
      </c>
      <c r="I15" s="33" t="s">
        <v>8</v>
      </c>
      <c r="J15" s="33" t="s">
        <v>8</v>
      </c>
      <c r="K15" s="34">
        <v>0.4</v>
      </c>
      <c r="L15" s="34" t="str">
        <f>IF(Noms_de_les_cases[[#This Row],[Nivell 
d''us (%)]]&gt;0.7,"Habitual",IF(Noms_de_les_cases[[#This Row],[Nivell 
d''us (%)]]&lt;0.3,"Minoritari","Ocasional"))</f>
        <v>Ocasional</v>
      </c>
      <c r="M15" s="33" t="s">
        <v>57</v>
      </c>
      <c r="N15" s="33" t="s">
        <v>18</v>
      </c>
      <c r="O15" t="s">
        <v>1267</v>
      </c>
      <c r="P15" t="s">
        <v>1272</v>
      </c>
    </row>
    <row r="16" spans="1:16" x14ac:dyDescent="0.35">
      <c r="A16" s="1">
        <f t="shared" si="0"/>
        <v>15</v>
      </c>
      <c r="B16" s="1" t="s">
        <v>775</v>
      </c>
      <c r="C16" t="s">
        <v>774</v>
      </c>
      <c r="D16" t="s">
        <v>24</v>
      </c>
      <c r="E16" s="33" t="s">
        <v>81</v>
      </c>
      <c r="F16" s="33" t="s">
        <v>8</v>
      </c>
      <c r="G16" s="33" t="s">
        <v>7</v>
      </c>
      <c r="H16" s="33" t="s">
        <v>7</v>
      </c>
      <c r="I16" s="33" t="s">
        <v>8</v>
      </c>
      <c r="J16" s="33" t="s">
        <v>7</v>
      </c>
      <c r="K16" s="34">
        <v>1</v>
      </c>
      <c r="L16" s="34" t="str">
        <f>IF(Noms_de_les_cases[[#This Row],[Nivell 
d''us (%)]]&gt;0.7,"Habitual",IF(Noms_de_les_cases[[#This Row],[Nivell 
d''us (%)]]&lt;0.3,"Minoritari","Ocasional"))</f>
        <v>Habitual</v>
      </c>
      <c r="M16" s="33" t="s">
        <v>57</v>
      </c>
      <c r="N16" s="33" t="s">
        <v>18</v>
      </c>
      <c r="O16" t="s">
        <v>1267</v>
      </c>
      <c r="P16" t="s">
        <v>1272</v>
      </c>
    </row>
    <row r="17" spans="1:16" x14ac:dyDescent="0.35">
      <c r="A17" s="1">
        <f t="shared" si="0"/>
        <v>16</v>
      </c>
      <c r="B17" s="1" t="s">
        <v>542</v>
      </c>
      <c r="C17" t="s">
        <v>536</v>
      </c>
      <c r="D17" t="s">
        <v>85</v>
      </c>
      <c r="E17" s="33" t="s">
        <v>81</v>
      </c>
      <c r="F17" s="33" t="s">
        <v>8</v>
      </c>
      <c r="G17" s="33" t="s">
        <v>8</v>
      </c>
      <c r="H17" s="33" t="s">
        <v>7</v>
      </c>
      <c r="I17" s="33" t="s">
        <v>8</v>
      </c>
      <c r="J17" s="33" t="s">
        <v>8</v>
      </c>
      <c r="K17" s="34">
        <v>0.4</v>
      </c>
      <c r="L17" s="34" t="str">
        <f>IF(Noms_de_les_cases[[#This Row],[Nivell 
d''us (%)]]&gt;0.7,"Habitual",IF(Noms_de_les_cases[[#This Row],[Nivell 
d''us (%)]]&lt;0.3,"Minoritari","Ocasional"))</f>
        <v>Ocasional</v>
      </c>
      <c r="M17" s="33" t="s">
        <v>57</v>
      </c>
      <c r="N17" s="33" t="s">
        <v>18</v>
      </c>
      <c r="O17" t="s">
        <v>1267</v>
      </c>
      <c r="P17" t="s">
        <v>1272</v>
      </c>
    </row>
    <row r="18" spans="1:16" x14ac:dyDescent="0.35">
      <c r="A18" s="1">
        <f t="shared" si="0"/>
        <v>17</v>
      </c>
      <c r="B18" s="1" t="s">
        <v>1126</v>
      </c>
      <c r="C18" t="s">
        <v>1085</v>
      </c>
      <c r="D18" t="s">
        <v>24</v>
      </c>
      <c r="E18" s="33" t="s">
        <v>81</v>
      </c>
      <c r="F18" s="33" t="s">
        <v>8</v>
      </c>
      <c r="G18" s="33" t="s">
        <v>7</v>
      </c>
      <c r="H18" s="33" t="s">
        <v>7</v>
      </c>
      <c r="I18" s="33" t="s">
        <v>8</v>
      </c>
      <c r="J18" s="33" t="s">
        <v>8</v>
      </c>
      <c r="K18" s="34">
        <v>0.4</v>
      </c>
      <c r="L18" s="34" t="str">
        <f>IF(Noms_de_les_cases[[#This Row],[Nivell 
d''us (%)]]&gt;0.7,"Habitual",IF(Noms_de_les_cases[[#This Row],[Nivell 
d''us (%)]]&lt;0.3,"Minoritari","Ocasional"))</f>
        <v>Ocasional</v>
      </c>
      <c r="M18" s="33" t="s">
        <v>57</v>
      </c>
      <c r="N18" s="33" t="s">
        <v>18</v>
      </c>
      <c r="O18" t="s">
        <v>1267</v>
      </c>
      <c r="P18" t="s">
        <v>1272</v>
      </c>
    </row>
    <row r="19" spans="1:16" x14ac:dyDescent="0.35">
      <c r="A19" s="1">
        <f t="shared" si="0"/>
        <v>18</v>
      </c>
      <c r="B19" s="1" t="s">
        <v>960</v>
      </c>
      <c r="C19" t="s">
        <v>994</v>
      </c>
      <c r="D19" t="s">
        <v>89</v>
      </c>
      <c r="E19" s="33" t="s">
        <v>81</v>
      </c>
      <c r="F19" s="33" t="s">
        <v>8</v>
      </c>
      <c r="G19" s="33" t="s">
        <v>7</v>
      </c>
      <c r="H19" s="33" t="s">
        <v>7</v>
      </c>
      <c r="I19" s="33" t="s">
        <v>8</v>
      </c>
      <c r="J19" s="33" t="s">
        <v>8</v>
      </c>
      <c r="K19" s="34">
        <v>0.4</v>
      </c>
      <c r="L19" s="34" t="str">
        <f>IF(Noms_de_les_cases[[#This Row],[Nivell 
d''us (%)]]&gt;0.7,"Habitual",IF(Noms_de_les_cases[[#This Row],[Nivell 
d''us (%)]]&lt;0.3,"Minoritari","Ocasional"))</f>
        <v>Ocasional</v>
      </c>
      <c r="M19" s="33" t="s">
        <v>57</v>
      </c>
      <c r="N19" s="33" t="s">
        <v>18</v>
      </c>
      <c r="O19" t="s">
        <v>1267</v>
      </c>
      <c r="P19" t="s">
        <v>1272</v>
      </c>
    </row>
    <row r="20" spans="1:16" x14ac:dyDescent="0.35">
      <c r="A20" s="1">
        <f t="shared" si="0"/>
        <v>19</v>
      </c>
      <c r="B20" s="1" t="s">
        <v>960</v>
      </c>
      <c r="C20" t="s">
        <v>951</v>
      </c>
      <c r="D20" t="s">
        <v>89</v>
      </c>
      <c r="E20" s="33" t="s">
        <v>81</v>
      </c>
      <c r="F20" s="33" t="s">
        <v>8</v>
      </c>
      <c r="G20" s="33" t="s">
        <v>7</v>
      </c>
      <c r="H20" s="33" t="s">
        <v>7</v>
      </c>
      <c r="I20" s="33" t="s">
        <v>8</v>
      </c>
      <c r="J20" s="33" t="s">
        <v>8</v>
      </c>
      <c r="K20" s="34">
        <v>0.4</v>
      </c>
      <c r="L20" s="34" t="str">
        <f>IF(Noms_de_les_cases[[#This Row],[Nivell 
d''us (%)]]&gt;0.7,"Habitual",IF(Noms_de_les_cases[[#This Row],[Nivell 
d''us (%)]]&lt;0.3,"Minoritari","Ocasional"))</f>
        <v>Ocasional</v>
      </c>
      <c r="M20" s="33" t="s">
        <v>57</v>
      </c>
      <c r="N20" s="33" t="s">
        <v>18</v>
      </c>
      <c r="O20" t="s">
        <v>1267</v>
      </c>
      <c r="P20" t="s">
        <v>1272</v>
      </c>
    </row>
    <row r="21" spans="1:16" x14ac:dyDescent="0.35">
      <c r="A21" s="1">
        <f t="shared" si="0"/>
        <v>20</v>
      </c>
      <c r="B21" s="1" t="s">
        <v>960</v>
      </c>
      <c r="C21" t="s">
        <v>959</v>
      </c>
      <c r="D21" t="s">
        <v>89</v>
      </c>
      <c r="E21" s="33" t="s">
        <v>81</v>
      </c>
      <c r="F21" s="33" t="s">
        <v>8</v>
      </c>
      <c r="G21" s="33" t="s">
        <v>7</v>
      </c>
      <c r="H21" s="33" t="s">
        <v>7</v>
      </c>
      <c r="I21" s="33" t="s">
        <v>8</v>
      </c>
      <c r="J21" s="33" t="s">
        <v>8</v>
      </c>
      <c r="K21" s="34">
        <v>0.4</v>
      </c>
      <c r="L21" s="34" t="str">
        <f>IF(Noms_de_les_cases[[#This Row],[Nivell 
d''us (%)]]&gt;0.7,"Habitual",IF(Noms_de_les_cases[[#This Row],[Nivell 
d''us (%)]]&lt;0.3,"Minoritari","Ocasional"))</f>
        <v>Ocasional</v>
      </c>
      <c r="M21" s="33" t="s">
        <v>57</v>
      </c>
      <c r="N21" s="33" t="s">
        <v>18</v>
      </c>
      <c r="O21" t="s">
        <v>1267</v>
      </c>
      <c r="P21" t="s">
        <v>1272</v>
      </c>
    </row>
    <row r="22" spans="1:16" x14ac:dyDescent="0.35">
      <c r="A22" s="1">
        <f t="shared" si="0"/>
        <v>21</v>
      </c>
      <c r="B22" s="1" t="s">
        <v>1523</v>
      </c>
      <c r="C22" t="s">
        <v>944</v>
      </c>
      <c r="D22" t="s">
        <v>89</v>
      </c>
      <c r="E22" s="33" t="s">
        <v>81</v>
      </c>
      <c r="F22" s="33" t="s">
        <v>8</v>
      </c>
      <c r="G22" s="33" t="s">
        <v>7</v>
      </c>
      <c r="H22" s="33" t="s">
        <v>7</v>
      </c>
      <c r="I22" s="33" t="s">
        <v>8</v>
      </c>
      <c r="J22" s="33" t="s">
        <v>7</v>
      </c>
      <c r="K22" s="34">
        <v>0.6</v>
      </c>
      <c r="L22" s="34" t="str">
        <f>IF(Noms_de_les_cases[[#This Row],[Nivell 
d''us (%)]]&gt;0.7,"Habitual",IF(Noms_de_les_cases[[#This Row],[Nivell 
d''us (%)]]&lt;0.3,"Minoritari","Ocasional"))</f>
        <v>Ocasional</v>
      </c>
      <c r="M22" s="33" t="s">
        <v>16</v>
      </c>
      <c r="N22" s="33" t="s">
        <v>18</v>
      </c>
      <c r="O22" t="s">
        <v>1267</v>
      </c>
      <c r="P22" t="s">
        <v>1229</v>
      </c>
    </row>
    <row r="23" spans="1:16" x14ac:dyDescent="0.35">
      <c r="A23" s="1">
        <f t="shared" si="0"/>
        <v>22</v>
      </c>
      <c r="B23" s="1" t="s">
        <v>1145</v>
      </c>
      <c r="C23" t="s">
        <v>1142</v>
      </c>
      <c r="D23" t="s">
        <v>88</v>
      </c>
      <c r="E23" s="33" t="s">
        <v>81</v>
      </c>
      <c r="F23" s="33" t="s">
        <v>8</v>
      </c>
      <c r="G23" s="33" t="s">
        <v>7</v>
      </c>
      <c r="H23" s="33" t="s">
        <v>7</v>
      </c>
      <c r="I23" s="33" t="s">
        <v>8</v>
      </c>
      <c r="J23" s="33" t="s">
        <v>8</v>
      </c>
      <c r="K23" s="34">
        <v>0.4</v>
      </c>
      <c r="L23" s="34" t="str">
        <f>IF(Noms_de_les_cases[[#This Row],[Nivell 
d''us (%)]]&gt;0.7,"Habitual",IF(Noms_de_les_cases[[#This Row],[Nivell 
d''us (%)]]&lt;0.3,"Minoritari","Ocasional"))</f>
        <v>Ocasional</v>
      </c>
      <c r="M23" s="33" t="s">
        <v>16</v>
      </c>
      <c r="N23" s="33" t="s">
        <v>18</v>
      </c>
      <c r="O23" t="s">
        <v>1267</v>
      </c>
      <c r="P23" t="s">
        <v>1229</v>
      </c>
    </row>
    <row r="24" spans="1:16" x14ac:dyDescent="0.35">
      <c r="A24" s="1">
        <f t="shared" si="0"/>
        <v>23</v>
      </c>
      <c r="B24" s="1" t="s">
        <v>834</v>
      </c>
      <c r="C24" t="s">
        <v>833</v>
      </c>
      <c r="D24" t="s">
        <v>181</v>
      </c>
      <c r="E24" s="33" t="s">
        <v>81</v>
      </c>
      <c r="F24" s="33" t="s">
        <v>8</v>
      </c>
      <c r="G24" s="33" t="s">
        <v>7</v>
      </c>
      <c r="H24" s="33" t="s">
        <v>7</v>
      </c>
      <c r="I24" s="33" t="s">
        <v>8</v>
      </c>
      <c r="J24" s="33" t="s">
        <v>7</v>
      </c>
      <c r="K24" s="34">
        <v>0.6</v>
      </c>
      <c r="L24" s="34" t="str">
        <f>IF(Noms_de_les_cases[[#This Row],[Nivell 
d''us (%)]]&gt;0.7,"Habitual",IF(Noms_de_les_cases[[#This Row],[Nivell 
d''us (%)]]&lt;0.3,"Minoritari","Ocasional"))</f>
        <v>Ocasional</v>
      </c>
      <c r="M24" s="33" t="s">
        <v>16</v>
      </c>
      <c r="N24" s="33" t="s">
        <v>18</v>
      </c>
      <c r="O24" t="s">
        <v>1267</v>
      </c>
      <c r="P24" t="s">
        <v>1229</v>
      </c>
    </row>
    <row r="25" spans="1:16" x14ac:dyDescent="0.35">
      <c r="A25" s="1">
        <f t="shared" si="0"/>
        <v>24</v>
      </c>
      <c r="B25" s="1" t="s">
        <v>1351</v>
      </c>
      <c r="C25" t="s">
        <v>947</v>
      </c>
      <c r="D25" t="s">
        <v>89</v>
      </c>
      <c r="E25" s="33" t="s">
        <v>81</v>
      </c>
      <c r="F25" s="33" t="s">
        <v>8</v>
      </c>
      <c r="G25" s="33" t="s">
        <v>7</v>
      </c>
      <c r="H25" s="33" t="s">
        <v>7</v>
      </c>
      <c r="I25" s="33" t="s">
        <v>8</v>
      </c>
      <c r="J25" s="33" t="s">
        <v>8</v>
      </c>
      <c r="K25" s="34">
        <v>0.2</v>
      </c>
      <c r="L25" s="34" t="str">
        <f>IF(Noms_de_les_cases[[#This Row],[Nivell 
d''us (%)]]&gt;0.7,"Habitual",IF(Noms_de_les_cases[[#This Row],[Nivell 
d''us (%)]]&lt;0.3,"Minoritari","Ocasional"))</f>
        <v>Minoritari</v>
      </c>
      <c r="M25" s="33" t="s">
        <v>16</v>
      </c>
      <c r="N25" s="33" t="s">
        <v>18</v>
      </c>
      <c r="O25" t="s">
        <v>1267</v>
      </c>
      <c r="P25" t="s">
        <v>1232</v>
      </c>
    </row>
    <row r="26" spans="1:16" x14ac:dyDescent="0.35">
      <c r="A26" s="1">
        <f t="shared" si="0"/>
        <v>25</v>
      </c>
      <c r="B26" s="1" t="s">
        <v>1383</v>
      </c>
      <c r="C26" t="s">
        <v>999</v>
      </c>
      <c r="D26" t="s">
        <v>89</v>
      </c>
      <c r="E26" s="33" t="s">
        <v>81</v>
      </c>
      <c r="F26" s="33" t="s">
        <v>8</v>
      </c>
      <c r="G26" s="33" t="s">
        <v>7</v>
      </c>
      <c r="H26" s="33" t="s">
        <v>7</v>
      </c>
      <c r="I26" s="33" t="s">
        <v>8</v>
      </c>
      <c r="J26" s="33" t="s">
        <v>8</v>
      </c>
      <c r="K26" s="34">
        <v>0.2</v>
      </c>
      <c r="L26" s="34" t="str">
        <f>IF(Noms_de_les_cases[[#This Row],[Nivell 
d''us (%)]]&gt;0.7,"Habitual",IF(Noms_de_les_cases[[#This Row],[Nivell 
d''us (%)]]&lt;0.3,"Minoritari","Ocasional"))</f>
        <v>Minoritari</v>
      </c>
      <c r="M26" s="33" t="s">
        <v>16</v>
      </c>
      <c r="N26" s="33" t="s">
        <v>18</v>
      </c>
      <c r="O26" t="s">
        <v>1267</v>
      </c>
      <c r="P26" t="s">
        <v>1232</v>
      </c>
    </row>
    <row r="27" spans="1:16" x14ac:dyDescent="0.35">
      <c r="A27" s="1">
        <f t="shared" si="0"/>
        <v>26</v>
      </c>
      <c r="B27" s="1" t="s">
        <v>1343</v>
      </c>
      <c r="C27" t="s">
        <v>187</v>
      </c>
      <c r="D27" t="s">
        <v>91</v>
      </c>
      <c r="E27" s="33" t="s">
        <v>81</v>
      </c>
      <c r="F27" s="33" t="s">
        <v>8</v>
      </c>
      <c r="G27" s="33" t="s">
        <v>7</v>
      </c>
      <c r="H27" s="33" t="s">
        <v>7</v>
      </c>
      <c r="I27" s="33" t="s">
        <v>8</v>
      </c>
      <c r="J27" s="33" t="s">
        <v>8</v>
      </c>
      <c r="K27" s="34">
        <v>0.2</v>
      </c>
      <c r="L27" s="34" t="str">
        <f>IF(Noms_de_les_cases[[#This Row],[Nivell 
d''us (%)]]&gt;0.7,"Habitual",IF(Noms_de_les_cases[[#This Row],[Nivell 
d''us (%)]]&lt;0.3,"Minoritari","Ocasional"))</f>
        <v>Minoritari</v>
      </c>
      <c r="M27" s="33" t="s">
        <v>15</v>
      </c>
      <c r="N27" s="33" t="s">
        <v>18</v>
      </c>
      <c r="O27" t="s">
        <v>1267</v>
      </c>
      <c r="P27" t="s">
        <v>1233</v>
      </c>
    </row>
    <row r="28" spans="1:16" x14ac:dyDescent="0.35">
      <c r="A28" s="1">
        <f t="shared" si="0"/>
        <v>27</v>
      </c>
      <c r="B28" s="1" t="s">
        <v>1352</v>
      </c>
      <c r="C28" t="s">
        <v>947</v>
      </c>
      <c r="D28" t="s">
        <v>89</v>
      </c>
      <c r="E28" s="33" t="s">
        <v>81</v>
      </c>
      <c r="F28" s="33" t="s">
        <v>8</v>
      </c>
      <c r="G28" s="33" t="s">
        <v>7</v>
      </c>
      <c r="H28" s="33" t="s">
        <v>7</v>
      </c>
      <c r="I28" s="33" t="s">
        <v>8</v>
      </c>
      <c r="J28" s="33" t="s">
        <v>8</v>
      </c>
      <c r="K28" s="34">
        <v>0.2</v>
      </c>
      <c r="L28" s="34" t="str">
        <f>IF(Noms_de_les_cases[[#This Row],[Nivell 
d''us (%)]]&gt;0.7,"Habitual",IF(Noms_de_les_cases[[#This Row],[Nivell 
d''us (%)]]&lt;0.3,"Minoritari","Ocasional"))</f>
        <v>Minoritari</v>
      </c>
      <c r="M28" s="33" t="s">
        <v>16</v>
      </c>
      <c r="N28" s="33" t="s">
        <v>18</v>
      </c>
      <c r="O28" t="s">
        <v>1267</v>
      </c>
      <c r="P28" t="s">
        <v>1240</v>
      </c>
    </row>
    <row r="29" spans="1:16" x14ac:dyDescent="0.35">
      <c r="A29" s="1">
        <f t="shared" si="0"/>
        <v>28</v>
      </c>
      <c r="B29" s="1" t="s">
        <v>575</v>
      </c>
      <c r="C29" t="s">
        <v>579</v>
      </c>
      <c r="D29" t="s">
        <v>85</v>
      </c>
      <c r="E29" s="33" t="s">
        <v>82</v>
      </c>
      <c r="F29" s="33" t="s">
        <v>8</v>
      </c>
      <c r="G29" s="33" t="s">
        <v>7</v>
      </c>
      <c r="H29" s="33" t="s">
        <v>7</v>
      </c>
      <c r="I29" s="33" t="s">
        <v>8</v>
      </c>
      <c r="J29" s="33" t="s">
        <v>8</v>
      </c>
      <c r="K29" s="34">
        <v>0.4</v>
      </c>
      <c r="L29" s="34" t="str">
        <f>IF(Noms_de_les_cases[[#This Row],[Nivell 
d''us (%)]]&gt;0.7,"Habitual",IF(Noms_de_les_cases[[#This Row],[Nivell 
d''us (%)]]&lt;0.3,"Minoritari","Ocasional"))</f>
        <v>Ocasional</v>
      </c>
      <c r="M29" s="33" t="s">
        <v>14</v>
      </c>
      <c r="N29" s="33" t="s">
        <v>18</v>
      </c>
      <c r="O29" t="s">
        <v>1267</v>
      </c>
      <c r="P29" t="s">
        <v>1232</v>
      </c>
    </row>
    <row r="30" spans="1:16" x14ac:dyDescent="0.35">
      <c r="A30" s="1">
        <f t="shared" si="0"/>
        <v>29</v>
      </c>
      <c r="B30" s="1" t="s">
        <v>161</v>
      </c>
      <c r="C30" t="s">
        <v>23</v>
      </c>
      <c r="D30" t="s">
        <v>24</v>
      </c>
      <c r="E30" s="33" t="s">
        <v>82</v>
      </c>
      <c r="F30" s="33" t="s">
        <v>8</v>
      </c>
      <c r="G30" s="33" t="s">
        <v>7</v>
      </c>
      <c r="H30" s="33" t="s">
        <v>7</v>
      </c>
      <c r="I30" s="33" t="s">
        <v>8</v>
      </c>
      <c r="J30" s="33" t="s">
        <v>8</v>
      </c>
      <c r="K30" s="34">
        <v>0.2</v>
      </c>
      <c r="L30" s="34" t="str">
        <f>IF(Noms_de_les_cases[[#This Row],[Nivell 
d''us (%)]]&gt;0.7,"Habitual",IF(Noms_de_les_cases[[#This Row],[Nivell 
d''us (%)]]&lt;0.3,"Minoritari","Ocasional"))</f>
        <v>Minoritari</v>
      </c>
      <c r="M30" s="33" t="s">
        <v>57</v>
      </c>
      <c r="N30" s="33" t="s">
        <v>18</v>
      </c>
      <c r="O30" t="s">
        <v>1267</v>
      </c>
      <c r="P30" t="s">
        <v>1229</v>
      </c>
    </row>
    <row r="31" spans="1:16" x14ac:dyDescent="0.35">
      <c r="A31" s="1">
        <f t="shared" si="0"/>
        <v>30</v>
      </c>
      <c r="B31" s="1" t="s">
        <v>1188</v>
      </c>
      <c r="C31" t="s">
        <v>267</v>
      </c>
      <c r="D31" t="s">
        <v>89</v>
      </c>
      <c r="E31" s="33" t="s">
        <v>81</v>
      </c>
      <c r="F31" s="33" t="s">
        <v>8</v>
      </c>
      <c r="G31" s="33" t="s">
        <v>7</v>
      </c>
      <c r="H31" s="33" t="s">
        <v>7</v>
      </c>
      <c r="I31" s="33" t="s">
        <v>8</v>
      </c>
      <c r="J31" s="33" t="s">
        <v>7</v>
      </c>
      <c r="K31" s="34">
        <v>1</v>
      </c>
      <c r="L31" s="34" t="str">
        <f>IF(Noms_de_les_cases[[#This Row],[Nivell 
d''us (%)]]&gt;0.7,"Habitual",IF(Noms_de_les_cases[[#This Row],[Nivell 
d''us (%)]]&lt;0.3,"Minoritari","Ocasional"))</f>
        <v>Habitual</v>
      </c>
      <c r="M31" s="33" t="s">
        <v>57</v>
      </c>
      <c r="N31" s="33" t="s">
        <v>18</v>
      </c>
      <c r="O31" t="s">
        <v>1267</v>
      </c>
      <c r="P31" t="s">
        <v>1232</v>
      </c>
    </row>
    <row r="32" spans="1:16" x14ac:dyDescent="0.35">
      <c r="A32" s="1">
        <f t="shared" si="0"/>
        <v>31</v>
      </c>
      <c r="B32" s="1" t="s">
        <v>1360</v>
      </c>
      <c r="C32" t="s">
        <v>857</v>
      </c>
      <c r="D32" t="s">
        <v>181</v>
      </c>
      <c r="E32" s="33" t="s">
        <v>81</v>
      </c>
      <c r="F32" s="33" t="s">
        <v>8</v>
      </c>
      <c r="G32" s="33" t="s">
        <v>7</v>
      </c>
      <c r="H32" s="33" t="s">
        <v>7</v>
      </c>
      <c r="I32" s="33" t="s">
        <v>8</v>
      </c>
      <c r="J32" s="33" t="s">
        <v>8</v>
      </c>
      <c r="K32" s="34">
        <v>0.2</v>
      </c>
      <c r="L32" s="34" t="str">
        <f>IF(Noms_de_les_cases[[#This Row],[Nivell 
d''us (%)]]&gt;0.7,"Habitual",IF(Noms_de_les_cases[[#This Row],[Nivell 
d''us (%)]]&lt;0.3,"Minoritari","Ocasional"))</f>
        <v>Minoritari</v>
      </c>
      <c r="M32" s="33" t="s">
        <v>16</v>
      </c>
      <c r="N32" s="33" t="s">
        <v>18</v>
      </c>
      <c r="O32" t="s">
        <v>1267</v>
      </c>
      <c r="P32" t="s">
        <v>1232</v>
      </c>
    </row>
    <row r="33" spans="1:16" x14ac:dyDescent="0.35">
      <c r="A33" s="1">
        <f t="shared" si="0"/>
        <v>32</v>
      </c>
      <c r="B33" s="1" t="s">
        <v>1304</v>
      </c>
      <c r="C33" t="s">
        <v>1305</v>
      </c>
      <c r="D33" t="s">
        <v>84</v>
      </c>
      <c r="E33" s="33" t="s">
        <v>81</v>
      </c>
      <c r="F33" s="33" t="s">
        <v>8</v>
      </c>
      <c r="G33" s="33" t="s">
        <v>7</v>
      </c>
      <c r="H33" s="33" t="s">
        <v>7</v>
      </c>
      <c r="I33" s="33" t="s">
        <v>8</v>
      </c>
      <c r="J33" s="33" t="s">
        <v>7</v>
      </c>
      <c r="K33" s="34">
        <v>0.8</v>
      </c>
      <c r="L33" s="34" t="str">
        <f>IF(Noms_de_les_cases[[#This Row],[Nivell 
d''us (%)]]&gt;0.7,"Habitual",IF(Noms_de_les_cases[[#This Row],[Nivell 
d''us (%)]]&lt;0.3,"Minoritari","Ocasional"))</f>
        <v>Habitual</v>
      </c>
      <c r="M33" s="33" t="s">
        <v>57</v>
      </c>
      <c r="N33" s="33" t="s">
        <v>18</v>
      </c>
      <c r="O33" t="s">
        <v>1267</v>
      </c>
      <c r="P33" t="s">
        <v>1272</v>
      </c>
    </row>
    <row r="34" spans="1:16" x14ac:dyDescent="0.35">
      <c r="A34" s="1">
        <f t="shared" si="0"/>
        <v>33</v>
      </c>
      <c r="B34" s="1" t="s">
        <v>548</v>
      </c>
      <c r="C34" t="s">
        <v>471</v>
      </c>
      <c r="D34" t="s">
        <v>85</v>
      </c>
      <c r="E34" s="33" t="s">
        <v>81</v>
      </c>
      <c r="F34" s="33" t="s">
        <v>8</v>
      </c>
      <c r="G34" s="33" t="s">
        <v>7</v>
      </c>
      <c r="H34" s="33" t="s">
        <v>7</v>
      </c>
      <c r="I34" s="33" t="s">
        <v>8</v>
      </c>
      <c r="J34" s="33" t="s">
        <v>8</v>
      </c>
      <c r="K34" s="34">
        <v>0.4</v>
      </c>
      <c r="L34" s="34" t="str">
        <f>IF(Noms_de_les_cases[[#This Row],[Nivell 
d''us (%)]]&gt;0.7,"Habitual",IF(Noms_de_les_cases[[#This Row],[Nivell 
d''us (%)]]&lt;0.3,"Minoritari","Ocasional"))</f>
        <v>Ocasional</v>
      </c>
      <c r="M34" s="33" t="s">
        <v>57</v>
      </c>
      <c r="N34" s="33" t="s">
        <v>18</v>
      </c>
      <c r="O34" t="s">
        <v>1267</v>
      </c>
      <c r="P34" t="s">
        <v>1272</v>
      </c>
    </row>
    <row r="35" spans="1:16" x14ac:dyDescent="0.35">
      <c r="A35" s="1">
        <f t="shared" si="0"/>
        <v>34</v>
      </c>
      <c r="B35" s="1" t="s">
        <v>800</v>
      </c>
      <c r="C35" t="s">
        <v>799</v>
      </c>
      <c r="D35" t="s">
        <v>24</v>
      </c>
      <c r="E35" s="33" t="s">
        <v>82</v>
      </c>
      <c r="F35" s="33" t="s">
        <v>7</v>
      </c>
      <c r="G35" s="33" t="s">
        <v>7</v>
      </c>
      <c r="H35" s="33" t="s">
        <v>7</v>
      </c>
      <c r="I35" s="33" t="s">
        <v>8</v>
      </c>
      <c r="J35" s="33" t="s">
        <v>7</v>
      </c>
      <c r="K35" s="34">
        <v>1</v>
      </c>
      <c r="L35" s="34" t="str">
        <f>IF(Noms_de_les_cases[[#This Row],[Nivell 
d''us (%)]]&gt;0.7,"Habitual",IF(Noms_de_les_cases[[#This Row],[Nivell 
d''us (%)]]&lt;0.3,"Minoritari","Ocasional"))</f>
        <v>Habitual</v>
      </c>
      <c r="M35" s="33" t="s">
        <v>220</v>
      </c>
      <c r="N35" s="33" t="s">
        <v>17</v>
      </c>
      <c r="O35" t="s">
        <v>1267</v>
      </c>
      <c r="P35" t="s">
        <v>1271</v>
      </c>
    </row>
    <row r="36" spans="1:16" x14ac:dyDescent="0.35">
      <c r="A36" s="1">
        <f t="shared" si="0"/>
        <v>35</v>
      </c>
      <c r="B36" s="1" t="s">
        <v>1177</v>
      </c>
      <c r="C36" t="s">
        <v>1134</v>
      </c>
      <c r="D36" t="s">
        <v>24</v>
      </c>
      <c r="E36" s="33" t="s">
        <v>81</v>
      </c>
      <c r="F36" s="33" t="s">
        <v>8</v>
      </c>
      <c r="G36" s="33" t="s">
        <v>7</v>
      </c>
      <c r="H36" s="33" t="s">
        <v>7</v>
      </c>
      <c r="I36" s="33" t="s">
        <v>8</v>
      </c>
      <c r="J36" s="33" t="s">
        <v>7</v>
      </c>
      <c r="K36" s="34">
        <v>0.8</v>
      </c>
      <c r="L36" s="34" t="str">
        <f>IF(Noms_de_les_cases[[#This Row],[Nivell 
d''us (%)]]&gt;0.7,"Habitual",IF(Noms_de_les_cases[[#This Row],[Nivell 
d''us (%)]]&lt;0.3,"Minoritari","Ocasional"))</f>
        <v>Habitual</v>
      </c>
      <c r="M36" s="33" t="s">
        <v>57</v>
      </c>
      <c r="N36" s="33" t="s">
        <v>18</v>
      </c>
      <c r="O36" t="s">
        <v>1267</v>
      </c>
      <c r="P36" t="s">
        <v>1272</v>
      </c>
    </row>
    <row r="37" spans="1:16" x14ac:dyDescent="0.35">
      <c r="A37" s="1">
        <f t="shared" si="0"/>
        <v>36</v>
      </c>
      <c r="B37" s="1" t="s">
        <v>1176</v>
      </c>
      <c r="C37" t="s">
        <v>1134</v>
      </c>
      <c r="D37" t="s">
        <v>24</v>
      </c>
      <c r="E37" s="33" t="s">
        <v>81</v>
      </c>
      <c r="F37" s="33" t="s">
        <v>8</v>
      </c>
      <c r="G37" s="33" t="s">
        <v>7</v>
      </c>
      <c r="H37" s="33" t="s">
        <v>7</v>
      </c>
      <c r="I37" s="33" t="s">
        <v>8</v>
      </c>
      <c r="J37" s="33" t="s">
        <v>7</v>
      </c>
      <c r="K37" s="34">
        <v>0.8</v>
      </c>
      <c r="L37" s="34" t="str">
        <f>IF(Noms_de_les_cases[[#This Row],[Nivell 
d''us (%)]]&gt;0.7,"Habitual",IF(Noms_de_les_cases[[#This Row],[Nivell 
d''us (%)]]&lt;0.3,"Minoritari","Ocasional"))</f>
        <v>Habitual</v>
      </c>
      <c r="M37" s="33" t="s">
        <v>57</v>
      </c>
      <c r="N37" s="33" t="s">
        <v>18</v>
      </c>
      <c r="O37" t="s">
        <v>1267</v>
      </c>
      <c r="P37" t="s">
        <v>1272</v>
      </c>
    </row>
    <row r="38" spans="1:16" x14ac:dyDescent="0.35">
      <c r="A38" s="1">
        <f t="shared" si="0"/>
        <v>37</v>
      </c>
      <c r="B38" s="1" t="s">
        <v>1175</v>
      </c>
      <c r="C38" t="s">
        <v>387</v>
      </c>
      <c r="D38" t="s">
        <v>92</v>
      </c>
      <c r="E38" s="33" t="s">
        <v>82</v>
      </c>
      <c r="F38" s="33" t="s">
        <v>8</v>
      </c>
      <c r="G38" s="33" t="s">
        <v>7</v>
      </c>
      <c r="H38" s="33" t="s">
        <v>7</v>
      </c>
      <c r="I38" s="33" t="s">
        <v>8</v>
      </c>
      <c r="J38" s="33" t="s">
        <v>8</v>
      </c>
      <c r="K38" s="34">
        <v>0.2</v>
      </c>
      <c r="L38" s="34" t="str">
        <f>IF(Noms_de_les_cases[[#This Row],[Nivell 
d''us (%)]]&gt;0.7,"Habitual",IF(Noms_de_les_cases[[#This Row],[Nivell 
d''us (%)]]&lt;0.3,"Minoritari","Ocasional"))</f>
        <v>Minoritari</v>
      </c>
      <c r="M38" s="33" t="s">
        <v>14</v>
      </c>
      <c r="N38" s="33" t="s">
        <v>18</v>
      </c>
      <c r="O38" t="s">
        <v>1267</v>
      </c>
      <c r="P38" t="s">
        <v>1229</v>
      </c>
    </row>
    <row r="39" spans="1:16" x14ac:dyDescent="0.35">
      <c r="A39" s="1">
        <f t="shared" si="0"/>
        <v>38</v>
      </c>
      <c r="B39" s="1" t="s">
        <v>1021</v>
      </c>
      <c r="C39" t="s">
        <v>873</v>
      </c>
      <c r="D39" t="s">
        <v>181</v>
      </c>
      <c r="E39" s="33" t="s">
        <v>82</v>
      </c>
      <c r="F39" s="33" t="s">
        <v>8</v>
      </c>
      <c r="G39" s="33" t="s">
        <v>7</v>
      </c>
      <c r="H39" s="33" t="s">
        <v>7</v>
      </c>
      <c r="I39" s="33" t="s">
        <v>8</v>
      </c>
      <c r="J39" s="33" t="s">
        <v>8</v>
      </c>
      <c r="K39" s="34">
        <v>0.4</v>
      </c>
      <c r="L39" s="34" t="str">
        <f>IF(Noms_de_les_cases[[#This Row],[Nivell 
d''us (%)]]&gt;0.7,"Habitual",IF(Noms_de_les_cases[[#This Row],[Nivell 
d''us (%)]]&lt;0.3,"Minoritari","Ocasional"))</f>
        <v>Ocasional</v>
      </c>
      <c r="M39" s="33" t="s">
        <v>78</v>
      </c>
      <c r="N39" s="33" t="s">
        <v>18</v>
      </c>
      <c r="O39" t="s">
        <v>1218</v>
      </c>
      <c r="P39" t="s">
        <v>1224</v>
      </c>
    </row>
    <row r="40" spans="1:16" x14ac:dyDescent="0.35">
      <c r="A40" s="1">
        <f t="shared" si="0"/>
        <v>39</v>
      </c>
      <c r="B40" s="1" t="s">
        <v>292</v>
      </c>
      <c r="C40" t="s">
        <v>289</v>
      </c>
      <c r="D40" t="s">
        <v>92</v>
      </c>
      <c r="E40" s="33" t="s">
        <v>82</v>
      </c>
      <c r="F40" s="33" t="s">
        <v>7</v>
      </c>
      <c r="G40" s="33" t="s">
        <v>7</v>
      </c>
      <c r="H40" s="33" t="s">
        <v>7</v>
      </c>
      <c r="I40" s="33" t="s">
        <v>8</v>
      </c>
      <c r="J40" s="33" t="s">
        <v>8</v>
      </c>
      <c r="K40" s="34">
        <v>0.4</v>
      </c>
      <c r="L40" s="34" t="str">
        <f>IF(Noms_de_les_cases[[#This Row],[Nivell 
d''us (%)]]&gt;0.7,"Habitual",IF(Noms_de_les_cases[[#This Row],[Nivell 
d''us (%)]]&lt;0.3,"Minoritari","Ocasional"))</f>
        <v>Ocasional</v>
      </c>
      <c r="M40" s="33" t="s">
        <v>15</v>
      </c>
      <c r="N40" s="33" t="s">
        <v>17</v>
      </c>
      <c r="O40" t="s">
        <v>1218</v>
      </c>
      <c r="P40" t="s">
        <v>1270</v>
      </c>
    </row>
    <row r="41" spans="1:16" x14ac:dyDescent="0.35">
      <c r="A41" s="1">
        <f t="shared" si="0"/>
        <v>40</v>
      </c>
      <c r="B41" s="1" t="s">
        <v>460</v>
      </c>
      <c r="C41" t="s">
        <v>459</v>
      </c>
      <c r="D41" t="s">
        <v>86</v>
      </c>
      <c r="E41" s="33" t="s">
        <v>82</v>
      </c>
      <c r="F41" s="33" t="s">
        <v>7</v>
      </c>
      <c r="G41" s="33" t="s">
        <v>7</v>
      </c>
      <c r="H41" s="33" t="s">
        <v>8</v>
      </c>
      <c r="I41" s="33" t="s">
        <v>8</v>
      </c>
      <c r="J41" s="33" t="s">
        <v>8</v>
      </c>
      <c r="K41" s="34">
        <v>0.2</v>
      </c>
      <c r="L41" s="34" t="str">
        <f>IF(Noms_de_les_cases[[#This Row],[Nivell 
d''us (%)]]&gt;0.7,"Habitual",IF(Noms_de_les_cases[[#This Row],[Nivell 
d''us (%)]]&lt;0.3,"Minoritari","Ocasional"))</f>
        <v>Minoritari</v>
      </c>
      <c r="M41" s="33" t="s">
        <v>15</v>
      </c>
      <c r="N41" s="33" t="s">
        <v>19</v>
      </c>
      <c r="O41" t="s">
        <v>1221</v>
      </c>
      <c r="P41" t="s">
        <v>1270</v>
      </c>
    </row>
    <row r="42" spans="1:16" x14ac:dyDescent="0.35">
      <c r="A42" s="1">
        <f t="shared" si="0"/>
        <v>41</v>
      </c>
      <c r="B42" s="1" t="s">
        <v>633</v>
      </c>
      <c r="C42" t="s">
        <v>634</v>
      </c>
      <c r="D42" t="s">
        <v>84</v>
      </c>
      <c r="E42" s="33" t="s">
        <v>82</v>
      </c>
      <c r="F42" s="33" t="s">
        <v>7</v>
      </c>
      <c r="G42" s="33" t="s">
        <v>8</v>
      </c>
      <c r="H42" s="33" t="s">
        <v>7</v>
      </c>
      <c r="I42" s="33" t="s">
        <v>7</v>
      </c>
      <c r="J42" s="33" t="s">
        <v>8</v>
      </c>
      <c r="K42" s="34">
        <v>0.2</v>
      </c>
      <c r="L42" s="34" t="str">
        <f>IF(Noms_de_les_cases[[#This Row],[Nivell 
d''us (%)]]&gt;0.7,"Habitual",IF(Noms_de_les_cases[[#This Row],[Nivell 
d''us (%)]]&lt;0.3,"Minoritari","Ocasional"))</f>
        <v>Minoritari</v>
      </c>
      <c r="M42" s="33" t="s">
        <v>38</v>
      </c>
      <c r="N42" s="33" t="s">
        <v>17</v>
      </c>
      <c r="O42" t="s">
        <v>1221</v>
      </c>
      <c r="P42" t="s">
        <v>1268</v>
      </c>
    </row>
    <row r="43" spans="1:16" x14ac:dyDescent="0.35">
      <c r="A43" s="1">
        <f t="shared" si="0"/>
        <v>42</v>
      </c>
      <c r="B43" s="1" t="s">
        <v>929</v>
      </c>
      <c r="C43" t="s">
        <v>930</v>
      </c>
      <c r="D43" t="s">
        <v>89</v>
      </c>
      <c r="E43" s="33" t="s">
        <v>82</v>
      </c>
      <c r="F43" s="33" t="s">
        <v>7</v>
      </c>
      <c r="G43" s="33" t="s">
        <v>7</v>
      </c>
      <c r="H43" s="33" t="s">
        <v>7</v>
      </c>
      <c r="I43" s="33" t="s">
        <v>7</v>
      </c>
      <c r="J43" s="33" t="s">
        <v>7</v>
      </c>
      <c r="K43" s="34">
        <v>1</v>
      </c>
      <c r="L43" s="34" t="str">
        <f>IF(Noms_de_les_cases[[#This Row],[Nivell 
d''us (%)]]&gt;0.7,"Habitual",IF(Noms_de_les_cases[[#This Row],[Nivell 
d''us (%)]]&lt;0.3,"Minoritari","Ocasional"))</f>
        <v>Habitual</v>
      </c>
      <c r="M43" s="33" t="s">
        <v>78</v>
      </c>
      <c r="N43" s="33" t="s">
        <v>17</v>
      </c>
      <c r="O43" t="s">
        <v>1218</v>
      </c>
      <c r="P43" t="s">
        <v>1224</v>
      </c>
    </row>
    <row r="44" spans="1:16" x14ac:dyDescent="0.35">
      <c r="A44" s="1">
        <f t="shared" si="0"/>
        <v>43</v>
      </c>
      <c r="B44" s="1" t="s">
        <v>889</v>
      </c>
      <c r="C44" t="s">
        <v>888</v>
      </c>
      <c r="D44" t="s">
        <v>181</v>
      </c>
      <c r="E44" s="33" t="s">
        <v>81</v>
      </c>
      <c r="F44" s="33" t="s">
        <v>7</v>
      </c>
      <c r="G44" s="33" t="s">
        <v>7</v>
      </c>
      <c r="H44" s="33" t="s">
        <v>7</v>
      </c>
      <c r="I44" s="33" t="s">
        <v>8</v>
      </c>
      <c r="J44" s="33" t="s">
        <v>7</v>
      </c>
      <c r="K44" s="34">
        <v>0.8</v>
      </c>
      <c r="L44" s="34" t="str">
        <f>IF(Noms_de_les_cases[[#This Row],[Nivell 
d''us (%)]]&gt;0.7,"Habitual",IF(Noms_de_les_cases[[#This Row],[Nivell 
d''us (%)]]&lt;0.3,"Minoritari","Ocasional"))</f>
        <v>Habitual</v>
      </c>
      <c r="M44" s="33" t="s">
        <v>78</v>
      </c>
      <c r="N44" s="33" t="s">
        <v>17</v>
      </c>
      <c r="O44" t="s">
        <v>1235</v>
      </c>
      <c r="P44" t="s">
        <v>1226</v>
      </c>
    </row>
    <row r="45" spans="1:16" x14ac:dyDescent="0.35">
      <c r="A45" s="1">
        <f t="shared" si="0"/>
        <v>44</v>
      </c>
      <c r="B45" s="1" t="s">
        <v>109</v>
      </c>
      <c r="C45" t="s">
        <v>110</v>
      </c>
      <c r="D45" t="s">
        <v>90</v>
      </c>
      <c r="E45" s="33" t="s">
        <v>82</v>
      </c>
      <c r="F45" s="33" t="s">
        <v>7</v>
      </c>
      <c r="G45" s="33" t="s">
        <v>7</v>
      </c>
      <c r="H45" s="33" t="s">
        <v>7</v>
      </c>
      <c r="I45" s="33" t="s">
        <v>7</v>
      </c>
      <c r="J45" s="33" t="s">
        <v>7</v>
      </c>
      <c r="K45" s="34">
        <v>1</v>
      </c>
      <c r="L45" s="34" t="str">
        <f>IF(Noms_de_les_cases[[#This Row],[Nivell 
d''us (%)]]&gt;0.7,"Habitual",IF(Noms_de_les_cases[[#This Row],[Nivell 
d''us (%)]]&lt;0.3,"Minoritari","Ocasional"))</f>
        <v>Habitual</v>
      </c>
      <c r="M45" s="33" t="s">
        <v>78</v>
      </c>
      <c r="N45" s="33" t="s">
        <v>18</v>
      </c>
      <c r="O45" t="s">
        <v>1219</v>
      </c>
      <c r="P45" t="s">
        <v>1225</v>
      </c>
    </row>
    <row r="46" spans="1:16" x14ac:dyDescent="0.35">
      <c r="A46" s="1">
        <f t="shared" si="0"/>
        <v>45</v>
      </c>
      <c r="B46" s="1" t="s">
        <v>556</v>
      </c>
      <c r="C46" t="s">
        <v>557</v>
      </c>
      <c r="D46" t="s">
        <v>85</v>
      </c>
      <c r="E46" s="33" t="s">
        <v>82</v>
      </c>
      <c r="F46" s="33" t="s">
        <v>7</v>
      </c>
      <c r="G46" s="33" t="s">
        <v>7</v>
      </c>
      <c r="H46" s="33" t="s">
        <v>7</v>
      </c>
      <c r="I46" s="33" t="s">
        <v>7</v>
      </c>
      <c r="J46" s="33" t="s">
        <v>7</v>
      </c>
      <c r="K46" s="34">
        <v>0.6</v>
      </c>
      <c r="L46" s="34" t="str">
        <f>IF(Noms_de_les_cases[[#This Row],[Nivell 
d''us (%)]]&gt;0.7,"Habitual",IF(Noms_de_les_cases[[#This Row],[Nivell 
d''us (%)]]&lt;0.3,"Minoritari","Ocasional"))</f>
        <v>Ocasional</v>
      </c>
      <c r="M46" s="33" t="s">
        <v>78</v>
      </c>
      <c r="N46" s="33" t="s">
        <v>17</v>
      </c>
      <c r="O46" t="s">
        <v>1219</v>
      </c>
      <c r="P46" t="s">
        <v>1225</v>
      </c>
    </row>
    <row r="47" spans="1:16" x14ac:dyDescent="0.35">
      <c r="A47" s="1">
        <f t="shared" si="0"/>
        <v>46</v>
      </c>
      <c r="B47" s="1" t="s">
        <v>450</v>
      </c>
      <c r="C47" t="s">
        <v>451</v>
      </c>
      <c r="D47" t="s">
        <v>86</v>
      </c>
      <c r="E47" s="33" t="s">
        <v>82</v>
      </c>
      <c r="F47" s="33" t="s">
        <v>7</v>
      </c>
      <c r="G47" s="33" t="s">
        <v>7</v>
      </c>
      <c r="H47" s="33" t="s">
        <v>7</v>
      </c>
      <c r="I47" s="33" t="s">
        <v>7</v>
      </c>
      <c r="J47" s="33" t="s">
        <v>7</v>
      </c>
      <c r="K47" s="34">
        <v>0.6</v>
      </c>
      <c r="L47" s="34" t="str">
        <f>IF(Noms_de_les_cases[[#This Row],[Nivell 
d''us (%)]]&gt;0.7,"Habitual",IF(Noms_de_les_cases[[#This Row],[Nivell 
d''us (%)]]&lt;0.3,"Minoritari","Ocasional"))</f>
        <v>Ocasional</v>
      </c>
      <c r="M47" s="33" t="s">
        <v>78</v>
      </c>
      <c r="N47" s="33" t="s">
        <v>17</v>
      </c>
      <c r="O47" t="s">
        <v>1219</v>
      </c>
      <c r="P47" t="s">
        <v>1225</v>
      </c>
    </row>
    <row r="48" spans="1:16" x14ac:dyDescent="0.35">
      <c r="A48" s="1">
        <f t="shared" si="0"/>
        <v>47</v>
      </c>
      <c r="B48" s="1" t="s">
        <v>1148</v>
      </c>
      <c r="C48" t="s">
        <v>562</v>
      </c>
      <c r="D48" t="s">
        <v>85</v>
      </c>
      <c r="E48" s="33" t="s">
        <v>82</v>
      </c>
      <c r="F48" s="33" t="s">
        <v>8</v>
      </c>
      <c r="G48" s="33" t="s">
        <v>7</v>
      </c>
      <c r="H48" s="33" t="s">
        <v>7</v>
      </c>
      <c r="I48" s="33" t="s">
        <v>8</v>
      </c>
      <c r="J48" s="33" t="s">
        <v>7</v>
      </c>
      <c r="K48" s="34">
        <v>1</v>
      </c>
      <c r="L48" s="34" t="str">
        <f>IF(Noms_de_les_cases[[#This Row],[Nivell 
d''us (%)]]&gt;0.7,"Habitual",IF(Noms_de_les_cases[[#This Row],[Nivell 
d''us (%)]]&lt;0.3,"Minoritari","Ocasional"))</f>
        <v>Habitual</v>
      </c>
      <c r="M48" s="33" t="s">
        <v>78</v>
      </c>
      <c r="N48" s="33" t="s">
        <v>18</v>
      </c>
      <c r="O48" t="s">
        <v>1218</v>
      </c>
      <c r="P48" t="s">
        <v>1224</v>
      </c>
    </row>
    <row r="49" spans="1:16" x14ac:dyDescent="0.35">
      <c r="A49" s="1">
        <f t="shared" si="0"/>
        <v>48</v>
      </c>
      <c r="B49" s="1" t="s">
        <v>838</v>
      </c>
      <c r="C49" t="s">
        <v>836</v>
      </c>
      <c r="D49" t="s">
        <v>181</v>
      </c>
      <c r="E49" s="33" t="s">
        <v>82</v>
      </c>
      <c r="F49" s="33" t="s">
        <v>8</v>
      </c>
      <c r="G49" s="33" t="s">
        <v>7</v>
      </c>
      <c r="H49" s="33" t="s">
        <v>7</v>
      </c>
      <c r="I49" s="33" t="s">
        <v>8</v>
      </c>
      <c r="J49" s="33" t="s">
        <v>8</v>
      </c>
      <c r="K49" s="34">
        <v>0.4</v>
      </c>
      <c r="L49" s="34" t="str">
        <f>IF(Noms_de_les_cases[[#This Row],[Nivell 
d''us (%)]]&gt;0.7,"Habitual",IF(Noms_de_les_cases[[#This Row],[Nivell 
d''us (%)]]&lt;0.3,"Minoritari","Ocasional"))</f>
        <v>Ocasional</v>
      </c>
      <c r="M49" s="33" t="s">
        <v>78</v>
      </c>
      <c r="N49" s="33" t="s">
        <v>18</v>
      </c>
      <c r="O49" t="s">
        <v>1218</v>
      </c>
      <c r="P49" t="s">
        <v>1224</v>
      </c>
    </row>
    <row r="50" spans="1:16" x14ac:dyDescent="0.35">
      <c r="A50" s="1">
        <f t="shared" si="0"/>
        <v>49</v>
      </c>
      <c r="B50" s="1" t="s">
        <v>655</v>
      </c>
      <c r="C50" t="s">
        <v>651</v>
      </c>
      <c r="D50" t="s">
        <v>24</v>
      </c>
      <c r="E50" s="33" t="s">
        <v>82</v>
      </c>
      <c r="F50" s="33" t="s">
        <v>7</v>
      </c>
      <c r="G50" s="33" t="s">
        <v>7</v>
      </c>
      <c r="H50" s="33" t="s">
        <v>7</v>
      </c>
      <c r="I50" s="33" t="s">
        <v>8</v>
      </c>
      <c r="J50" s="33" t="s">
        <v>7</v>
      </c>
      <c r="K50" s="34">
        <v>0.8</v>
      </c>
      <c r="L50" s="34" t="str">
        <f>IF(Noms_de_les_cases[[#This Row],[Nivell 
d''us (%)]]&gt;0.7,"Habitual",IF(Noms_de_les_cases[[#This Row],[Nivell 
d''us (%)]]&lt;0.3,"Minoritari","Ocasional"))</f>
        <v>Habitual</v>
      </c>
      <c r="M50" s="33" t="s">
        <v>16</v>
      </c>
      <c r="N50" s="33" t="s">
        <v>19</v>
      </c>
      <c r="O50" t="s">
        <v>1221</v>
      </c>
      <c r="P50" t="s">
        <v>1239</v>
      </c>
    </row>
    <row r="51" spans="1:16" x14ac:dyDescent="0.35">
      <c r="A51" s="1">
        <f t="shared" si="0"/>
        <v>50</v>
      </c>
      <c r="B51" s="1" t="s">
        <v>1119</v>
      </c>
      <c r="C51" t="s">
        <v>532</v>
      </c>
      <c r="D51" t="s">
        <v>87</v>
      </c>
      <c r="E51" s="33" t="s">
        <v>82</v>
      </c>
      <c r="F51" s="33" t="s">
        <v>7</v>
      </c>
      <c r="G51" s="33" t="s">
        <v>7</v>
      </c>
      <c r="H51" s="33" t="s">
        <v>7</v>
      </c>
      <c r="I51" s="33" t="s">
        <v>7</v>
      </c>
      <c r="J51" s="33" t="s">
        <v>8</v>
      </c>
      <c r="K51" s="34">
        <v>0.2</v>
      </c>
      <c r="L51" s="34" t="str">
        <f>IF(Noms_de_les_cases[[#This Row],[Nivell 
d''us (%)]]&gt;0.7,"Habitual",IF(Noms_de_les_cases[[#This Row],[Nivell 
d''us (%)]]&lt;0.3,"Minoritari","Ocasional"))</f>
        <v>Minoritari</v>
      </c>
      <c r="M51" s="33" t="s">
        <v>78</v>
      </c>
      <c r="N51" s="33" t="s">
        <v>17</v>
      </c>
      <c r="O51" t="s">
        <v>1219</v>
      </c>
      <c r="P51" t="s">
        <v>1225</v>
      </c>
    </row>
    <row r="52" spans="1:16" x14ac:dyDescent="0.35">
      <c r="A52" s="1">
        <f t="shared" si="0"/>
        <v>51</v>
      </c>
      <c r="B52" s="1" t="s">
        <v>259</v>
      </c>
      <c r="C52" t="s">
        <v>258</v>
      </c>
      <c r="D52" t="s">
        <v>88</v>
      </c>
      <c r="E52" s="33" t="s">
        <v>82</v>
      </c>
      <c r="F52" s="33" t="s">
        <v>7</v>
      </c>
      <c r="G52" s="33" t="s">
        <v>7</v>
      </c>
      <c r="H52" s="33" t="s">
        <v>7</v>
      </c>
      <c r="I52" s="33" t="s">
        <v>8</v>
      </c>
      <c r="J52" s="33" t="s">
        <v>8</v>
      </c>
      <c r="K52" s="34">
        <v>0.2</v>
      </c>
      <c r="L52" s="34" t="str">
        <f>IF(Noms_de_les_cases[[#This Row],[Nivell 
d''us (%)]]&gt;0.7,"Habitual",IF(Noms_de_les_cases[[#This Row],[Nivell 
d''us (%)]]&lt;0.3,"Minoritari","Ocasional"))</f>
        <v>Minoritari</v>
      </c>
      <c r="M52" s="33" t="s">
        <v>78</v>
      </c>
      <c r="N52" s="33" t="s">
        <v>18</v>
      </c>
      <c r="O52" t="s">
        <v>1219</v>
      </c>
      <c r="P52" t="s">
        <v>1225</v>
      </c>
    </row>
    <row r="53" spans="1:16" x14ac:dyDescent="0.35">
      <c r="A53" s="1">
        <f t="shared" si="0"/>
        <v>52</v>
      </c>
      <c r="B53" s="1" t="s">
        <v>433</v>
      </c>
      <c r="C53" t="s">
        <v>432</v>
      </c>
      <c r="D53" t="s">
        <v>86</v>
      </c>
      <c r="E53" s="33" t="s">
        <v>82</v>
      </c>
      <c r="F53" s="33" t="s">
        <v>7</v>
      </c>
      <c r="G53" s="33" t="s">
        <v>7</v>
      </c>
      <c r="H53" s="33" t="s">
        <v>7</v>
      </c>
      <c r="I53" s="33" t="s">
        <v>8</v>
      </c>
      <c r="J53" s="33" t="s">
        <v>7</v>
      </c>
      <c r="K53" s="34">
        <v>0.6</v>
      </c>
      <c r="L53" s="34" t="str">
        <f>IF(Noms_de_les_cases[[#This Row],[Nivell 
d''us (%)]]&gt;0.7,"Habitual",IF(Noms_de_les_cases[[#This Row],[Nivell 
d''us (%)]]&lt;0.3,"Minoritari","Ocasional"))</f>
        <v>Ocasional</v>
      </c>
      <c r="M53" s="33" t="s">
        <v>78</v>
      </c>
      <c r="N53" s="33" t="s">
        <v>19</v>
      </c>
      <c r="O53" t="s">
        <v>1219</v>
      </c>
      <c r="P53" t="s">
        <v>1225</v>
      </c>
    </row>
    <row r="54" spans="1:16" x14ac:dyDescent="0.35">
      <c r="A54" s="1">
        <f t="shared" si="0"/>
        <v>53</v>
      </c>
      <c r="B54" s="1" t="s">
        <v>985</v>
      </c>
      <c r="C54" t="s">
        <v>986</v>
      </c>
      <c r="D54" t="s">
        <v>89</v>
      </c>
      <c r="E54" s="33" t="s">
        <v>82</v>
      </c>
      <c r="F54" s="33" t="s">
        <v>7</v>
      </c>
      <c r="G54" s="33" t="s">
        <v>7</v>
      </c>
      <c r="H54" s="33" t="s">
        <v>7</v>
      </c>
      <c r="I54" s="33" t="s">
        <v>7</v>
      </c>
      <c r="J54" s="33" t="s">
        <v>7</v>
      </c>
      <c r="K54" s="34">
        <v>1</v>
      </c>
      <c r="L54" s="34" t="str">
        <f>IF(Noms_de_les_cases[[#This Row],[Nivell 
d''us (%)]]&gt;0.7,"Habitual",IF(Noms_de_les_cases[[#This Row],[Nivell 
d''us (%)]]&lt;0.3,"Minoritari","Ocasional"))</f>
        <v>Habitual</v>
      </c>
      <c r="M54" s="33" t="s">
        <v>16</v>
      </c>
      <c r="N54" s="33" t="s">
        <v>17</v>
      </c>
      <c r="O54" t="s">
        <v>1221</v>
      </c>
      <c r="P54" t="s">
        <v>1239</v>
      </c>
    </row>
    <row r="55" spans="1:16" x14ac:dyDescent="0.35">
      <c r="A55" s="1">
        <f t="shared" si="0"/>
        <v>54</v>
      </c>
      <c r="B55" s="1" t="s">
        <v>1448</v>
      </c>
      <c r="C55" t="s">
        <v>745</v>
      </c>
      <c r="D55" t="s">
        <v>84</v>
      </c>
      <c r="E55" s="33" t="s">
        <v>82</v>
      </c>
      <c r="F55" s="33" t="s">
        <v>7</v>
      </c>
      <c r="G55" s="33" t="s">
        <v>7</v>
      </c>
      <c r="H55" s="33" t="s">
        <v>7</v>
      </c>
      <c r="I55" s="33" t="s">
        <v>7</v>
      </c>
      <c r="J55" s="33" t="s">
        <v>8</v>
      </c>
      <c r="K55" s="34">
        <v>0.2</v>
      </c>
      <c r="L55" s="34" t="str">
        <f>IF(Noms_de_les_cases[[#This Row],[Nivell 
d''us (%)]]&gt;0.7,"Habitual",IF(Noms_de_les_cases[[#This Row],[Nivell 
d''us (%)]]&lt;0.3,"Minoritari","Ocasional"))</f>
        <v>Minoritari</v>
      </c>
      <c r="M55" s="33" t="s">
        <v>78</v>
      </c>
      <c r="N55" s="33" t="s">
        <v>17</v>
      </c>
      <c r="O55" t="s">
        <v>1219</v>
      </c>
      <c r="P55" t="s">
        <v>1225</v>
      </c>
    </row>
    <row r="56" spans="1:16" x14ac:dyDescent="0.35">
      <c r="A56" s="1">
        <f t="shared" si="0"/>
        <v>55</v>
      </c>
      <c r="B56" s="1" t="s">
        <v>1296</v>
      </c>
      <c r="C56" t="s">
        <v>667</v>
      </c>
      <c r="D56" t="s">
        <v>84</v>
      </c>
      <c r="E56" s="33" t="s">
        <v>82</v>
      </c>
      <c r="F56" s="33" t="s">
        <v>8</v>
      </c>
      <c r="G56" s="33" t="s">
        <v>7</v>
      </c>
      <c r="H56" s="33" t="s">
        <v>7</v>
      </c>
      <c r="I56" s="33" t="s">
        <v>8</v>
      </c>
      <c r="J56" s="33" t="s">
        <v>8</v>
      </c>
      <c r="K56" s="34">
        <v>0.2</v>
      </c>
      <c r="L56" s="34" t="str">
        <f>IF(Noms_de_les_cases[[#This Row],[Nivell 
d''us (%)]]&gt;0.7,"Habitual",IF(Noms_de_les_cases[[#This Row],[Nivell 
d''us (%)]]&lt;0.3,"Minoritari","Ocasional"))</f>
        <v>Minoritari</v>
      </c>
      <c r="M56" s="33" t="s">
        <v>78</v>
      </c>
      <c r="N56" s="33" t="s">
        <v>18</v>
      </c>
      <c r="O56" t="s">
        <v>1218</v>
      </c>
      <c r="P56" t="s">
        <v>1224</v>
      </c>
    </row>
    <row r="57" spans="1:16" x14ac:dyDescent="0.35">
      <c r="A57" s="1">
        <f t="shared" si="0"/>
        <v>56</v>
      </c>
      <c r="B57" s="1" t="s">
        <v>1500</v>
      </c>
      <c r="C57" t="s">
        <v>1501</v>
      </c>
      <c r="D57" t="s">
        <v>6</v>
      </c>
      <c r="E57" s="33" t="s">
        <v>82</v>
      </c>
      <c r="F57" s="33" t="s">
        <v>7</v>
      </c>
      <c r="G57" s="33" t="s">
        <v>7</v>
      </c>
      <c r="H57" s="33" t="s">
        <v>7</v>
      </c>
      <c r="I57" s="33" t="s">
        <v>8</v>
      </c>
      <c r="J57" s="33" t="s">
        <v>8</v>
      </c>
      <c r="K57" s="34">
        <v>0.2</v>
      </c>
      <c r="L57" s="34" t="str">
        <f>IF(Noms_de_les_cases[[#This Row],[Nivell 
d''us (%)]]&gt;0.7,"Habitual",IF(Noms_de_les_cases[[#This Row],[Nivell 
d''us (%)]]&lt;0.3,"Minoritari","Ocasional"))</f>
        <v>Minoritari</v>
      </c>
      <c r="M57" s="33" t="s">
        <v>78</v>
      </c>
      <c r="N57" s="33" t="s">
        <v>17</v>
      </c>
      <c r="O57" t="s">
        <v>1218</v>
      </c>
      <c r="P57" t="s">
        <v>1224</v>
      </c>
    </row>
    <row r="58" spans="1:16" x14ac:dyDescent="0.35">
      <c r="A58" s="1">
        <f t="shared" si="0"/>
        <v>57</v>
      </c>
      <c r="B58" s="1" t="s">
        <v>1282</v>
      </c>
      <c r="C58" t="s">
        <v>982</v>
      </c>
      <c r="D58" t="s">
        <v>89</v>
      </c>
      <c r="E58" s="33" t="s">
        <v>82</v>
      </c>
      <c r="F58" s="33" t="s">
        <v>7</v>
      </c>
      <c r="G58" s="33" t="s">
        <v>7</v>
      </c>
      <c r="H58" s="33" t="s">
        <v>7</v>
      </c>
      <c r="I58" s="33" t="s">
        <v>8</v>
      </c>
      <c r="J58" s="33" t="s">
        <v>7</v>
      </c>
      <c r="K58" s="34">
        <v>0.8</v>
      </c>
      <c r="L58" s="34" t="str">
        <f>IF(Noms_de_les_cases[[#This Row],[Nivell 
d''us (%)]]&gt;0.7,"Habitual",IF(Noms_de_les_cases[[#This Row],[Nivell 
d''us (%)]]&lt;0.3,"Minoritari","Ocasional"))</f>
        <v>Habitual</v>
      </c>
      <c r="M58" s="33" t="s">
        <v>15</v>
      </c>
      <c r="N58" s="33" t="s">
        <v>17</v>
      </c>
      <c r="O58" t="s">
        <v>1221</v>
      </c>
      <c r="P58" t="s">
        <v>1270</v>
      </c>
    </row>
    <row r="59" spans="1:16" x14ac:dyDescent="0.35">
      <c r="A59" s="1">
        <f t="shared" si="0"/>
        <v>58</v>
      </c>
      <c r="B59" s="1" t="s">
        <v>690</v>
      </c>
      <c r="C59" t="s">
        <v>687</v>
      </c>
      <c r="D59" t="s">
        <v>84</v>
      </c>
      <c r="E59" s="33" t="s">
        <v>82</v>
      </c>
      <c r="F59" s="33" t="s">
        <v>7</v>
      </c>
      <c r="G59" s="33" t="s">
        <v>7</v>
      </c>
      <c r="H59" s="33" t="s">
        <v>7</v>
      </c>
      <c r="I59" s="33" t="s">
        <v>8</v>
      </c>
      <c r="J59" s="33" t="s">
        <v>8</v>
      </c>
      <c r="K59" s="34">
        <v>0.4</v>
      </c>
      <c r="L59" s="34" t="str">
        <f>IF(Noms_de_les_cases[[#This Row],[Nivell 
d''us (%)]]&gt;0.7,"Habitual",IF(Noms_de_les_cases[[#This Row],[Nivell 
d''us (%)]]&lt;0.3,"Minoritari","Ocasional"))</f>
        <v>Ocasional</v>
      </c>
      <c r="M59" s="33" t="s">
        <v>78</v>
      </c>
      <c r="N59" s="33" t="s">
        <v>17</v>
      </c>
      <c r="O59" t="s">
        <v>1235</v>
      </c>
      <c r="P59" t="s">
        <v>1226</v>
      </c>
    </row>
    <row r="60" spans="1:16" x14ac:dyDescent="0.35">
      <c r="A60" s="1">
        <f t="shared" si="0"/>
        <v>59</v>
      </c>
      <c r="B60" s="1" t="s">
        <v>1149</v>
      </c>
      <c r="C60" t="s">
        <v>150</v>
      </c>
      <c r="D60" t="s">
        <v>89</v>
      </c>
      <c r="E60" s="33" t="s">
        <v>82</v>
      </c>
      <c r="F60" s="33" t="s">
        <v>8</v>
      </c>
      <c r="G60" s="33" t="s">
        <v>8</v>
      </c>
      <c r="H60" s="33" t="s">
        <v>7</v>
      </c>
      <c r="I60" s="33" t="s">
        <v>8</v>
      </c>
      <c r="J60" s="33" t="s">
        <v>8</v>
      </c>
      <c r="K60" s="34">
        <v>0.2</v>
      </c>
      <c r="L60" s="34" t="str">
        <f>IF(Noms_de_les_cases[[#This Row],[Nivell 
d''us (%)]]&gt;0.7,"Habitual",IF(Noms_de_les_cases[[#This Row],[Nivell 
d''us (%)]]&lt;0.3,"Minoritari","Ocasional"))</f>
        <v>Minoritari</v>
      </c>
      <c r="M60" s="33" t="s">
        <v>78</v>
      </c>
      <c r="N60" s="33" t="s">
        <v>18</v>
      </c>
      <c r="O60" t="s">
        <v>1218</v>
      </c>
      <c r="P60" t="s">
        <v>1224</v>
      </c>
    </row>
    <row r="61" spans="1:16" x14ac:dyDescent="0.35">
      <c r="A61" s="1">
        <f t="shared" si="0"/>
        <v>60</v>
      </c>
      <c r="B61" s="1" t="s">
        <v>1052</v>
      </c>
      <c r="C61" t="s">
        <v>104</v>
      </c>
      <c r="D61" t="s">
        <v>90</v>
      </c>
      <c r="E61" s="33" t="s">
        <v>82</v>
      </c>
      <c r="F61" s="33" t="s">
        <v>7</v>
      </c>
      <c r="G61" s="33" t="s">
        <v>7</v>
      </c>
      <c r="H61" s="33" t="s">
        <v>7</v>
      </c>
      <c r="I61" s="33" t="s">
        <v>7</v>
      </c>
      <c r="J61" s="33" t="s">
        <v>7</v>
      </c>
      <c r="K61" s="34">
        <v>0.8</v>
      </c>
      <c r="L61" s="34" t="str">
        <f>IF(Noms_de_les_cases[[#This Row],[Nivell 
d''us (%)]]&gt;0.7,"Habitual",IF(Noms_de_les_cases[[#This Row],[Nivell 
d''us (%)]]&lt;0.3,"Minoritari","Ocasional"))</f>
        <v>Habitual</v>
      </c>
      <c r="M61" s="33" t="s">
        <v>15</v>
      </c>
      <c r="N61" s="33" t="s">
        <v>17</v>
      </c>
      <c r="O61" t="s">
        <v>1218</v>
      </c>
      <c r="P61" t="s">
        <v>1224</v>
      </c>
    </row>
    <row r="62" spans="1:16" x14ac:dyDescent="0.35">
      <c r="A62" s="1">
        <f t="shared" si="0"/>
        <v>61</v>
      </c>
      <c r="B62" s="1" t="s">
        <v>1135</v>
      </c>
      <c r="C62" t="s">
        <v>104</v>
      </c>
      <c r="D62" t="s">
        <v>90</v>
      </c>
      <c r="E62" s="33" t="s">
        <v>82</v>
      </c>
      <c r="F62" s="33" t="s">
        <v>8</v>
      </c>
      <c r="G62" s="33" t="s">
        <v>7</v>
      </c>
      <c r="H62" s="33" t="s">
        <v>7</v>
      </c>
      <c r="I62" s="33" t="s">
        <v>8</v>
      </c>
      <c r="J62" s="33" t="s">
        <v>8</v>
      </c>
      <c r="K62" s="34">
        <v>0.4</v>
      </c>
      <c r="L62" s="34" t="str">
        <f>IF(Noms_de_les_cases[[#This Row],[Nivell 
d''us (%)]]&gt;0.7,"Habitual",IF(Noms_de_les_cases[[#This Row],[Nivell 
d''us (%)]]&lt;0.3,"Minoritari","Ocasional"))</f>
        <v>Ocasional</v>
      </c>
      <c r="M62" s="33" t="s">
        <v>15</v>
      </c>
      <c r="N62" s="33" t="s">
        <v>18</v>
      </c>
      <c r="O62" t="s">
        <v>1218</v>
      </c>
      <c r="P62" t="s">
        <v>1224</v>
      </c>
    </row>
    <row r="63" spans="1:16" x14ac:dyDescent="0.35">
      <c r="A63" s="1">
        <f t="shared" si="0"/>
        <v>62</v>
      </c>
      <c r="B63" s="1" t="s">
        <v>1136</v>
      </c>
      <c r="C63" t="s">
        <v>94</v>
      </c>
      <c r="D63" t="s">
        <v>90</v>
      </c>
      <c r="E63" s="33" t="s">
        <v>82</v>
      </c>
      <c r="F63" s="33" t="s">
        <v>8</v>
      </c>
      <c r="G63" s="33" t="s">
        <v>7</v>
      </c>
      <c r="H63" s="33" t="s">
        <v>7</v>
      </c>
      <c r="I63" s="33" t="s">
        <v>8</v>
      </c>
      <c r="J63" s="33" t="s">
        <v>7</v>
      </c>
      <c r="K63" s="34">
        <v>0.4</v>
      </c>
      <c r="L63" s="34" t="str">
        <f>IF(Noms_de_les_cases[[#This Row],[Nivell 
d''us (%)]]&gt;0.7,"Habitual",IF(Noms_de_les_cases[[#This Row],[Nivell 
d''us (%)]]&lt;0.3,"Minoritari","Ocasional"))</f>
        <v>Ocasional</v>
      </c>
      <c r="M63" s="33" t="s">
        <v>78</v>
      </c>
      <c r="N63" s="33" t="s">
        <v>18</v>
      </c>
      <c r="O63" t="s">
        <v>1218</v>
      </c>
      <c r="P63" t="s">
        <v>1224</v>
      </c>
    </row>
    <row r="64" spans="1:16" x14ac:dyDescent="0.35">
      <c r="A64" s="1">
        <f t="shared" si="0"/>
        <v>63</v>
      </c>
      <c r="B64" s="1" t="s">
        <v>1186</v>
      </c>
      <c r="C64" t="s">
        <v>1187</v>
      </c>
      <c r="D64" t="s">
        <v>89</v>
      </c>
      <c r="E64" s="33" t="s">
        <v>82</v>
      </c>
      <c r="F64" s="33" t="s">
        <v>7</v>
      </c>
      <c r="G64" s="33" t="s">
        <v>7</v>
      </c>
      <c r="H64" s="33" t="s">
        <v>8</v>
      </c>
      <c r="I64" s="33" t="s">
        <v>8</v>
      </c>
      <c r="J64" s="33" t="s">
        <v>8</v>
      </c>
      <c r="K64" s="34">
        <v>0.2</v>
      </c>
      <c r="L64" s="34" t="str">
        <f>IF(Noms_de_les_cases[[#This Row],[Nivell 
d''us (%)]]&gt;0.7,"Habitual",IF(Noms_de_les_cases[[#This Row],[Nivell 
d''us (%)]]&lt;0.3,"Minoritari","Ocasional"))</f>
        <v>Minoritari</v>
      </c>
      <c r="M64" s="33" t="s">
        <v>78</v>
      </c>
      <c r="N64" s="33" t="s">
        <v>19</v>
      </c>
      <c r="O64" t="s">
        <v>1218</v>
      </c>
      <c r="P64" t="s">
        <v>1224</v>
      </c>
    </row>
    <row r="65" spans="1:16" x14ac:dyDescent="0.35">
      <c r="A65" s="1">
        <f t="shared" si="0"/>
        <v>64</v>
      </c>
      <c r="B65" s="1" t="s">
        <v>1158</v>
      </c>
      <c r="C65" t="s">
        <v>55</v>
      </c>
      <c r="D65" t="s">
        <v>6</v>
      </c>
      <c r="E65" s="33" t="s">
        <v>82</v>
      </c>
      <c r="F65" s="33" t="s">
        <v>8</v>
      </c>
      <c r="G65" s="33" t="s">
        <v>7</v>
      </c>
      <c r="H65" s="33" t="s">
        <v>7</v>
      </c>
      <c r="I65" s="33" t="s">
        <v>8</v>
      </c>
      <c r="J65" s="33" t="s">
        <v>8</v>
      </c>
      <c r="K65" s="34">
        <v>0.2</v>
      </c>
      <c r="L65" s="34" t="str">
        <f>IF(Noms_de_les_cases[[#This Row],[Nivell 
d''us (%)]]&gt;0.7,"Habitual",IF(Noms_de_les_cases[[#This Row],[Nivell 
d''us (%)]]&lt;0.3,"Minoritari","Ocasional"))</f>
        <v>Minoritari</v>
      </c>
      <c r="M65" s="33" t="s">
        <v>16</v>
      </c>
      <c r="N65" s="33" t="s">
        <v>18</v>
      </c>
      <c r="O65" t="s">
        <v>1221</v>
      </c>
      <c r="P65" t="s">
        <v>1239</v>
      </c>
    </row>
    <row r="66" spans="1:16" x14ac:dyDescent="0.35">
      <c r="A66" s="1">
        <f t="shared" si="0"/>
        <v>65</v>
      </c>
      <c r="B66" s="1" t="s">
        <v>502</v>
      </c>
      <c r="C66" t="s">
        <v>501</v>
      </c>
      <c r="D66" t="s">
        <v>87</v>
      </c>
      <c r="E66" s="33" t="s">
        <v>82</v>
      </c>
      <c r="F66" s="33" t="s">
        <v>7</v>
      </c>
      <c r="G66" s="33" t="s">
        <v>7</v>
      </c>
      <c r="H66" s="33" t="s">
        <v>7</v>
      </c>
      <c r="I66" s="33" t="s">
        <v>8</v>
      </c>
      <c r="J66" s="33" t="s">
        <v>7</v>
      </c>
      <c r="K66" s="34">
        <v>0.8</v>
      </c>
      <c r="L66" s="34" t="str">
        <f>IF(Noms_de_les_cases[[#This Row],[Nivell 
d''us (%)]]&gt;0.7,"Habitual",IF(Noms_de_les_cases[[#This Row],[Nivell 
d''us (%)]]&lt;0.3,"Minoritari","Ocasional"))</f>
        <v>Habitual</v>
      </c>
      <c r="M66" s="33" t="s">
        <v>78</v>
      </c>
      <c r="N66" s="33" t="s">
        <v>19</v>
      </c>
      <c r="O66" t="s">
        <v>1218</v>
      </c>
      <c r="P66" t="s">
        <v>1224</v>
      </c>
    </row>
    <row r="67" spans="1:16" x14ac:dyDescent="0.35">
      <c r="A67" s="1">
        <f t="shared" si="0"/>
        <v>66</v>
      </c>
      <c r="B67" s="1" t="s">
        <v>389</v>
      </c>
      <c r="C67" t="s">
        <v>390</v>
      </c>
      <c r="D67" t="s">
        <v>86</v>
      </c>
      <c r="E67" s="33" t="s">
        <v>82</v>
      </c>
      <c r="F67" s="33" t="s">
        <v>7</v>
      </c>
      <c r="G67" s="33" t="s">
        <v>7</v>
      </c>
      <c r="H67" s="33" t="s">
        <v>7</v>
      </c>
      <c r="I67" s="33" t="s">
        <v>7</v>
      </c>
      <c r="J67" s="33" t="s">
        <v>7</v>
      </c>
      <c r="K67" s="34">
        <v>0.6</v>
      </c>
      <c r="L67" s="34" t="str">
        <f>IF(Noms_de_les_cases[[#This Row],[Nivell 
d''us (%)]]&gt;0.7,"Habitual",IF(Noms_de_les_cases[[#This Row],[Nivell 
d''us (%)]]&lt;0.3,"Minoritari","Ocasional"))</f>
        <v>Ocasional</v>
      </c>
      <c r="M67" s="33" t="s">
        <v>78</v>
      </c>
      <c r="N67" s="33" t="s">
        <v>20</v>
      </c>
      <c r="O67" t="s">
        <v>1219</v>
      </c>
      <c r="P67" t="s">
        <v>1225</v>
      </c>
    </row>
    <row r="68" spans="1:16" x14ac:dyDescent="0.35">
      <c r="A68" s="1">
        <f t="shared" ref="A68:A131" si="1">A67+1</f>
        <v>67</v>
      </c>
      <c r="B68" s="1" t="s">
        <v>1150</v>
      </c>
      <c r="C68" t="s">
        <v>187</v>
      </c>
      <c r="D68" t="s">
        <v>91</v>
      </c>
      <c r="E68" s="33" t="s">
        <v>82</v>
      </c>
      <c r="F68" s="33" t="s">
        <v>8</v>
      </c>
      <c r="G68" s="33" t="s">
        <v>7</v>
      </c>
      <c r="H68" s="33" t="s">
        <v>7</v>
      </c>
      <c r="I68" s="33" t="s">
        <v>8</v>
      </c>
      <c r="J68" s="33" t="s">
        <v>8</v>
      </c>
      <c r="K68" s="34">
        <v>0.2</v>
      </c>
      <c r="L68" s="34" t="str">
        <f>IF(Noms_de_les_cases[[#This Row],[Nivell 
d''us (%)]]&gt;0.7,"Habitual",IF(Noms_de_les_cases[[#This Row],[Nivell 
d''us (%)]]&lt;0.3,"Minoritari","Ocasional"))</f>
        <v>Minoritari</v>
      </c>
      <c r="M68" s="33" t="s">
        <v>78</v>
      </c>
      <c r="N68" s="33" t="s">
        <v>18</v>
      </c>
      <c r="O68" t="s">
        <v>1235</v>
      </c>
      <c r="P68" t="s">
        <v>1226</v>
      </c>
    </row>
    <row r="69" spans="1:16" x14ac:dyDescent="0.35">
      <c r="A69" s="1">
        <f t="shared" si="1"/>
        <v>68</v>
      </c>
      <c r="B69" s="1" t="s">
        <v>561</v>
      </c>
      <c r="C69" t="s">
        <v>562</v>
      </c>
      <c r="D69" t="s">
        <v>85</v>
      </c>
      <c r="E69" s="33" t="s">
        <v>82</v>
      </c>
      <c r="F69" s="33" t="s">
        <v>7</v>
      </c>
      <c r="G69" s="33" t="s">
        <v>7</v>
      </c>
      <c r="H69" s="33" t="s">
        <v>7</v>
      </c>
      <c r="I69" s="33" t="s">
        <v>7</v>
      </c>
      <c r="J69" s="33" t="s">
        <v>7</v>
      </c>
      <c r="K69" s="34">
        <v>0.6</v>
      </c>
      <c r="L69" s="34" t="str">
        <f>IF(Noms_de_les_cases[[#This Row],[Nivell 
d''us (%)]]&gt;0.7,"Habitual",IF(Noms_de_les_cases[[#This Row],[Nivell 
d''us (%)]]&lt;0.3,"Minoritari","Ocasional"))</f>
        <v>Ocasional</v>
      </c>
      <c r="M69" s="33" t="s">
        <v>78</v>
      </c>
      <c r="N69" s="33" t="s">
        <v>20</v>
      </c>
      <c r="O69" t="s">
        <v>1219</v>
      </c>
      <c r="P69" t="s">
        <v>1225</v>
      </c>
    </row>
    <row r="70" spans="1:16" x14ac:dyDescent="0.35">
      <c r="A70" s="1">
        <f t="shared" si="1"/>
        <v>69</v>
      </c>
      <c r="B70" s="1" t="s">
        <v>1132</v>
      </c>
      <c r="C70" t="s">
        <v>805</v>
      </c>
      <c r="D70" t="s">
        <v>24</v>
      </c>
      <c r="E70" s="33" t="s">
        <v>82</v>
      </c>
      <c r="F70" s="33" t="s">
        <v>8</v>
      </c>
      <c r="G70" s="33" t="s">
        <v>7</v>
      </c>
      <c r="H70" s="33" t="s">
        <v>7</v>
      </c>
      <c r="I70" s="33" t="s">
        <v>8</v>
      </c>
      <c r="J70" s="33" t="s">
        <v>8</v>
      </c>
      <c r="K70" s="34">
        <v>0.2</v>
      </c>
      <c r="L70" s="34" t="str">
        <f>IF(Noms_de_les_cases[[#This Row],[Nivell 
d''us (%)]]&gt;0.7,"Habitual",IF(Noms_de_les_cases[[#This Row],[Nivell 
d''us (%)]]&lt;0.3,"Minoritari","Ocasional"))</f>
        <v>Minoritari</v>
      </c>
      <c r="M70" s="33" t="s">
        <v>78</v>
      </c>
      <c r="N70" s="33" t="s">
        <v>18</v>
      </c>
      <c r="O70" t="s">
        <v>1218</v>
      </c>
      <c r="P70" t="s">
        <v>1224</v>
      </c>
    </row>
    <row r="71" spans="1:16" x14ac:dyDescent="0.35">
      <c r="A71" s="1">
        <f t="shared" si="1"/>
        <v>70</v>
      </c>
      <c r="B71" s="1" t="s">
        <v>629</v>
      </c>
      <c r="C71" t="s">
        <v>630</v>
      </c>
      <c r="D71" t="s">
        <v>84</v>
      </c>
      <c r="E71" s="33" t="s">
        <v>82</v>
      </c>
      <c r="F71" s="33" t="s">
        <v>7</v>
      </c>
      <c r="G71" s="33" t="s">
        <v>7</v>
      </c>
      <c r="H71" s="33" t="s">
        <v>7</v>
      </c>
      <c r="I71" s="33" t="s">
        <v>7</v>
      </c>
      <c r="J71" s="33" t="s">
        <v>7</v>
      </c>
      <c r="K71" s="34">
        <v>1</v>
      </c>
      <c r="L71" s="34" t="str">
        <f>IF(Noms_de_les_cases[[#This Row],[Nivell 
d''us (%)]]&gt;0.7,"Habitual",IF(Noms_de_les_cases[[#This Row],[Nivell 
d''us (%)]]&lt;0.3,"Minoritari","Ocasional"))</f>
        <v>Habitual</v>
      </c>
      <c r="M71" s="33" t="s">
        <v>78</v>
      </c>
      <c r="N71" s="33" t="s">
        <v>17</v>
      </c>
      <c r="O71" t="s">
        <v>1218</v>
      </c>
      <c r="P71" t="s">
        <v>1224</v>
      </c>
    </row>
    <row r="72" spans="1:16" x14ac:dyDescent="0.35">
      <c r="A72" s="1">
        <f t="shared" si="1"/>
        <v>71</v>
      </c>
      <c r="B72" s="1" t="s">
        <v>684</v>
      </c>
      <c r="C72" t="s">
        <v>685</v>
      </c>
      <c r="D72" t="s">
        <v>84</v>
      </c>
      <c r="E72" s="33" t="s">
        <v>82</v>
      </c>
      <c r="F72" s="33" t="s">
        <v>7</v>
      </c>
      <c r="G72" s="33" t="s">
        <v>7</v>
      </c>
      <c r="H72" s="33" t="s">
        <v>7</v>
      </c>
      <c r="I72" s="33" t="s">
        <v>7</v>
      </c>
      <c r="J72" s="33" t="s">
        <v>7</v>
      </c>
      <c r="K72" s="34">
        <v>1</v>
      </c>
      <c r="L72" s="34" t="str">
        <f>IF(Noms_de_les_cases[[#This Row],[Nivell 
d''us (%)]]&gt;0.7,"Habitual",IF(Noms_de_les_cases[[#This Row],[Nivell 
d''us (%)]]&lt;0.3,"Minoritari","Ocasional"))</f>
        <v>Habitual</v>
      </c>
      <c r="M72" s="33" t="s">
        <v>78</v>
      </c>
      <c r="N72" s="33" t="s">
        <v>17</v>
      </c>
      <c r="O72" t="s">
        <v>1218</v>
      </c>
      <c r="P72" t="s">
        <v>1224</v>
      </c>
    </row>
    <row r="73" spans="1:16" x14ac:dyDescent="0.35">
      <c r="A73" s="1">
        <f t="shared" si="1"/>
        <v>72</v>
      </c>
      <c r="B73" s="21" t="s">
        <v>1088</v>
      </c>
      <c r="C73" t="s">
        <v>106</v>
      </c>
      <c r="D73" t="s">
        <v>90</v>
      </c>
      <c r="E73" s="33" t="s">
        <v>82</v>
      </c>
      <c r="F73" s="33" t="s">
        <v>8</v>
      </c>
      <c r="G73" s="33" t="s">
        <v>7</v>
      </c>
      <c r="H73" s="33" t="s">
        <v>7</v>
      </c>
      <c r="I73" s="33" t="s">
        <v>8</v>
      </c>
      <c r="J73" s="33" t="s">
        <v>7</v>
      </c>
      <c r="K73" s="34">
        <v>0.8</v>
      </c>
      <c r="L73" s="34" t="str">
        <f>IF(Noms_de_les_cases[[#This Row],[Nivell 
d''us (%)]]&gt;0.7,"Habitual",IF(Noms_de_les_cases[[#This Row],[Nivell 
d''us (%)]]&lt;0.3,"Minoritari","Ocasional"))</f>
        <v>Habitual</v>
      </c>
      <c r="M73" s="33" t="s">
        <v>78</v>
      </c>
      <c r="N73" s="33" t="s">
        <v>18</v>
      </c>
      <c r="O73" t="s">
        <v>1219</v>
      </c>
      <c r="P73" t="s">
        <v>1225</v>
      </c>
    </row>
    <row r="74" spans="1:16" x14ac:dyDescent="0.35">
      <c r="A74" s="1">
        <f t="shared" si="1"/>
        <v>73</v>
      </c>
      <c r="B74" s="1" t="s">
        <v>1543</v>
      </c>
      <c r="C74" t="s">
        <v>432</v>
      </c>
      <c r="D74" t="s">
        <v>86</v>
      </c>
      <c r="E74" s="33" t="s">
        <v>82</v>
      </c>
      <c r="F74" s="33" t="s">
        <v>7</v>
      </c>
      <c r="G74" s="33" t="s">
        <v>7</v>
      </c>
      <c r="H74" s="33" t="s">
        <v>7</v>
      </c>
      <c r="I74" s="33" t="s">
        <v>8</v>
      </c>
      <c r="J74" s="33" t="s">
        <v>8</v>
      </c>
      <c r="K74" s="34">
        <v>0.2</v>
      </c>
      <c r="L74" s="34" t="str">
        <f>IF(Noms_de_les_cases[[#This Row],[Nivell 
d''us (%)]]&gt;0.7,"Habitual",IF(Noms_de_les_cases[[#This Row],[Nivell 
d''us (%)]]&lt;0.3,"Minoritari","Ocasional"))</f>
        <v>Minoritari</v>
      </c>
      <c r="M74" s="33" t="s">
        <v>15</v>
      </c>
      <c r="N74" s="33" t="s">
        <v>17</v>
      </c>
      <c r="O74" t="s">
        <v>1221</v>
      </c>
      <c r="P74" t="s">
        <v>1270</v>
      </c>
    </row>
    <row r="75" spans="1:16" x14ac:dyDescent="0.35">
      <c r="A75" s="1">
        <f t="shared" si="1"/>
        <v>74</v>
      </c>
      <c r="B75" s="1" t="s">
        <v>112</v>
      </c>
      <c r="C75" t="s">
        <v>843</v>
      </c>
      <c r="D75" t="s">
        <v>181</v>
      </c>
      <c r="E75" s="33" t="s">
        <v>82</v>
      </c>
      <c r="F75" s="33" t="s">
        <v>7</v>
      </c>
      <c r="G75" s="33" t="s">
        <v>7</v>
      </c>
      <c r="H75" s="33" t="s">
        <v>7</v>
      </c>
      <c r="I75" s="33" t="s">
        <v>8</v>
      </c>
      <c r="J75" s="33" t="s">
        <v>7</v>
      </c>
      <c r="K75" s="34">
        <v>0.6</v>
      </c>
      <c r="L75" s="34" t="str">
        <f>IF(Noms_de_les_cases[[#This Row],[Nivell 
d''us (%)]]&gt;0.7,"Habitual",IF(Noms_de_les_cases[[#This Row],[Nivell 
d''us (%)]]&lt;0.3,"Minoritari","Ocasional"))</f>
        <v>Ocasional</v>
      </c>
      <c r="M75" s="33" t="s">
        <v>78</v>
      </c>
      <c r="N75" s="33" t="s">
        <v>17</v>
      </c>
      <c r="O75" t="s">
        <v>1219</v>
      </c>
      <c r="P75" t="s">
        <v>1226</v>
      </c>
    </row>
    <row r="76" spans="1:16" x14ac:dyDescent="0.35">
      <c r="A76" s="1">
        <f t="shared" si="1"/>
        <v>75</v>
      </c>
      <c r="B76" s="1" t="s">
        <v>112</v>
      </c>
      <c r="C76" t="s">
        <v>113</v>
      </c>
      <c r="D76" t="s">
        <v>90</v>
      </c>
      <c r="E76" s="33" t="s">
        <v>82</v>
      </c>
      <c r="F76" s="33" t="s">
        <v>7</v>
      </c>
      <c r="G76" s="33" t="s">
        <v>7</v>
      </c>
      <c r="H76" s="33" t="s">
        <v>7</v>
      </c>
      <c r="I76" s="33" t="s">
        <v>7</v>
      </c>
      <c r="J76" s="33" t="s">
        <v>7</v>
      </c>
      <c r="K76" s="34">
        <v>0.6</v>
      </c>
      <c r="L76" s="34" t="str">
        <f>IF(Noms_de_les_cases[[#This Row],[Nivell 
d''us (%)]]&gt;0.7,"Habitual",IF(Noms_de_les_cases[[#This Row],[Nivell 
d''us (%)]]&lt;0.3,"Minoritari","Ocasional"))</f>
        <v>Ocasional</v>
      </c>
      <c r="M76" s="33" t="s">
        <v>14</v>
      </c>
      <c r="N76" s="33" t="s">
        <v>20</v>
      </c>
      <c r="O76" t="s">
        <v>1219</v>
      </c>
      <c r="P76" t="s">
        <v>1226</v>
      </c>
    </row>
    <row r="77" spans="1:16" x14ac:dyDescent="0.35">
      <c r="A77" s="1">
        <f t="shared" si="1"/>
        <v>76</v>
      </c>
      <c r="B77" s="1" t="s">
        <v>1347</v>
      </c>
      <c r="C77" t="s">
        <v>1346</v>
      </c>
      <c r="D77" t="s">
        <v>6</v>
      </c>
      <c r="E77" s="33" t="s">
        <v>82</v>
      </c>
      <c r="F77" s="33" t="s">
        <v>7</v>
      </c>
      <c r="G77" s="33" t="s">
        <v>7</v>
      </c>
      <c r="H77" s="33" t="s">
        <v>7</v>
      </c>
      <c r="I77" s="33" t="s">
        <v>8</v>
      </c>
      <c r="J77" s="33" t="s">
        <v>8</v>
      </c>
      <c r="K77" s="34">
        <v>0.2</v>
      </c>
      <c r="L77" s="34" t="str">
        <f>IF(Noms_de_les_cases[[#This Row],[Nivell 
d''us (%)]]&gt;0.7,"Habitual",IF(Noms_de_les_cases[[#This Row],[Nivell 
d''us (%)]]&lt;0.3,"Minoritari","Ocasional"))</f>
        <v>Minoritari</v>
      </c>
      <c r="M77" s="33" t="s">
        <v>78</v>
      </c>
      <c r="N77" s="33" t="s">
        <v>20</v>
      </c>
      <c r="O77" t="s">
        <v>1219</v>
      </c>
      <c r="P77" t="s">
        <v>1225</v>
      </c>
    </row>
    <row r="78" spans="1:16" x14ac:dyDescent="0.35">
      <c r="A78" s="1">
        <f t="shared" si="1"/>
        <v>77</v>
      </c>
      <c r="B78" s="1" t="s">
        <v>945</v>
      </c>
      <c r="C78" t="s">
        <v>944</v>
      </c>
      <c r="D78" t="s">
        <v>89</v>
      </c>
      <c r="E78" s="33" t="s">
        <v>82</v>
      </c>
      <c r="F78" s="33" t="s">
        <v>8</v>
      </c>
      <c r="G78" s="33" t="s">
        <v>7</v>
      </c>
      <c r="H78" s="33" t="s">
        <v>7</v>
      </c>
      <c r="I78" s="33" t="s">
        <v>8</v>
      </c>
      <c r="J78" s="33" t="s">
        <v>8</v>
      </c>
      <c r="K78" s="34">
        <v>0.2</v>
      </c>
      <c r="L78" s="34" t="str">
        <f>IF(Noms_de_les_cases[[#This Row],[Nivell 
d''us (%)]]&gt;0.7,"Habitual",IF(Noms_de_les_cases[[#This Row],[Nivell 
d''us (%)]]&lt;0.3,"Minoritari","Ocasional"))</f>
        <v>Minoritari</v>
      </c>
      <c r="M78" s="33" t="s">
        <v>78</v>
      </c>
      <c r="N78" s="33" t="s">
        <v>18</v>
      </c>
      <c r="O78" t="s">
        <v>1235</v>
      </c>
      <c r="P78" t="s">
        <v>1227</v>
      </c>
    </row>
    <row r="79" spans="1:16" x14ac:dyDescent="0.35">
      <c r="A79" s="1">
        <f t="shared" si="1"/>
        <v>78</v>
      </c>
      <c r="B79" s="1" t="s">
        <v>1118</v>
      </c>
      <c r="C79" t="s">
        <v>784</v>
      </c>
      <c r="D79" t="s">
        <v>24</v>
      </c>
      <c r="E79" s="33" t="s">
        <v>82</v>
      </c>
      <c r="F79" s="33" t="s">
        <v>8</v>
      </c>
      <c r="G79" s="33" t="s">
        <v>7</v>
      </c>
      <c r="H79" s="33" t="s">
        <v>7</v>
      </c>
      <c r="I79" s="33" t="s">
        <v>8</v>
      </c>
      <c r="J79" s="33" t="s">
        <v>7</v>
      </c>
      <c r="K79" s="34">
        <v>0.6</v>
      </c>
      <c r="L79" s="34" t="str">
        <f>IF(Noms_de_les_cases[[#This Row],[Nivell 
d''us (%)]]&gt;0.7,"Habitual",IF(Noms_de_les_cases[[#This Row],[Nivell 
d''us (%)]]&lt;0.3,"Minoritari","Ocasional"))</f>
        <v>Ocasional</v>
      </c>
      <c r="M79" s="33" t="s">
        <v>78</v>
      </c>
      <c r="N79" s="33" t="s">
        <v>18</v>
      </c>
      <c r="O79" t="s">
        <v>1235</v>
      </c>
      <c r="P79" t="s">
        <v>1227</v>
      </c>
    </row>
    <row r="80" spans="1:16" x14ac:dyDescent="0.35">
      <c r="A80" s="1">
        <f t="shared" si="1"/>
        <v>79</v>
      </c>
      <c r="B80" s="1" t="s">
        <v>1118</v>
      </c>
      <c r="C80" t="s">
        <v>106</v>
      </c>
      <c r="D80" t="s">
        <v>90</v>
      </c>
      <c r="E80" s="33" t="s">
        <v>82</v>
      </c>
      <c r="F80" s="33" t="s">
        <v>8</v>
      </c>
      <c r="G80" s="33" t="s">
        <v>7</v>
      </c>
      <c r="H80" s="33" t="s">
        <v>7</v>
      </c>
      <c r="I80" s="33" t="s">
        <v>8</v>
      </c>
      <c r="J80" s="33" t="s">
        <v>8</v>
      </c>
      <c r="K80" s="34">
        <v>0.2</v>
      </c>
      <c r="L80" s="34" t="str">
        <f>IF(Noms_de_les_cases[[#This Row],[Nivell 
d''us (%)]]&gt;0.7,"Habitual",IF(Noms_de_les_cases[[#This Row],[Nivell 
d''us (%)]]&lt;0.3,"Minoritari","Ocasional"))</f>
        <v>Minoritari</v>
      </c>
      <c r="M80" s="33" t="s">
        <v>15</v>
      </c>
      <c r="N80" s="33" t="s">
        <v>18</v>
      </c>
      <c r="O80" t="s">
        <v>1235</v>
      </c>
      <c r="P80" t="s">
        <v>1227</v>
      </c>
    </row>
    <row r="81" spans="1:16" x14ac:dyDescent="0.35">
      <c r="A81" s="1">
        <f t="shared" si="1"/>
        <v>80</v>
      </c>
      <c r="B81" s="1" t="s">
        <v>1457</v>
      </c>
      <c r="C81" t="s">
        <v>1458</v>
      </c>
      <c r="D81" t="s">
        <v>89</v>
      </c>
      <c r="E81" s="33" t="s">
        <v>82</v>
      </c>
      <c r="F81" s="33" t="s">
        <v>8</v>
      </c>
      <c r="G81" s="33" t="s">
        <v>7</v>
      </c>
      <c r="H81" s="33" t="s">
        <v>7</v>
      </c>
      <c r="I81" s="33" t="s">
        <v>8</v>
      </c>
      <c r="J81" s="33" t="s">
        <v>8</v>
      </c>
      <c r="K81" s="34">
        <v>0.2</v>
      </c>
      <c r="L81" s="34" t="str">
        <f>IF(Noms_de_les_cases[[#This Row],[Nivell 
d''us (%)]]&gt;0.7,"Habitual",IF(Noms_de_les_cases[[#This Row],[Nivell 
d''us (%)]]&lt;0.3,"Minoritari","Ocasional"))</f>
        <v>Minoritari</v>
      </c>
      <c r="M81" s="33" t="s">
        <v>78</v>
      </c>
      <c r="N81" s="33" t="s">
        <v>18</v>
      </c>
      <c r="O81" t="s">
        <v>1219</v>
      </c>
      <c r="P81" t="s">
        <v>1273</v>
      </c>
    </row>
    <row r="82" spans="1:16" x14ac:dyDescent="0.35">
      <c r="A82" s="1">
        <f t="shared" si="1"/>
        <v>81</v>
      </c>
      <c r="B82" s="1" t="s">
        <v>654</v>
      </c>
      <c r="C82" t="s">
        <v>651</v>
      </c>
      <c r="D82" t="s">
        <v>24</v>
      </c>
      <c r="E82" s="33" t="s">
        <v>82</v>
      </c>
      <c r="F82" s="33" t="s">
        <v>7</v>
      </c>
      <c r="G82" s="33" t="s">
        <v>7</v>
      </c>
      <c r="H82" s="33" t="s">
        <v>7</v>
      </c>
      <c r="I82" s="33" t="s">
        <v>8</v>
      </c>
      <c r="J82" s="33" t="s">
        <v>7</v>
      </c>
      <c r="K82" s="34">
        <v>0.6</v>
      </c>
      <c r="L82" s="34" t="str">
        <f>IF(Noms_de_les_cases[[#This Row],[Nivell 
d''us (%)]]&gt;0.7,"Habitual",IF(Noms_de_les_cases[[#This Row],[Nivell 
d''us (%)]]&lt;0.3,"Minoritari","Ocasional"))</f>
        <v>Ocasional</v>
      </c>
      <c r="M82" s="33" t="s">
        <v>78</v>
      </c>
      <c r="N82" s="33" t="s">
        <v>19</v>
      </c>
      <c r="O82" t="s">
        <v>1219</v>
      </c>
      <c r="P82" t="s">
        <v>1226</v>
      </c>
    </row>
    <row r="83" spans="1:16" x14ac:dyDescent="0.35">
      <c r="A83" s="1">
        <f t="shared" si="1"/>
        <v>82</v>
      </c>
      <c r="B83" s="1" t="s">
        <v>1024</v>
      </c>
      <c r="C83" t="s">
        <v>1300</v>
      </c>
      <c r="D83" t="s">
        <v>181</v>
      </c>
      <c r="E83" s="33" t="s">
        <v>82</v>
      </c>
      <c r="F83" s="33" t="s">
        <v>8</v>
      </c>
      <c r="G83" s="33" t="s">
        <v>7</v>
      </c>
      <c r="H83" s="33" t="s">
        <v>7</v>
      </c>
      <c r="I83" s="33" t="s">
        <v>8</v>
      </c>
      <c r="J83" s="33" t="s">
        <v>7</v>
      </c>
      <c r="K83" s="34">
        <v>1</v>
      </c>
      <c r="L83" s="34" t="str">
        <f>IF(Noms_de_les_cases[[#This Row],[Nivell 
d''us (%)]]&gt;0.7,"Habitual",IF(Noms_de_les_cases[[#This Row],[Nivell 
d''us (%)]]&lt;0.3,"Minoritari","Ocasional"))</f>
        <v>Habitual</v>
      </c>
      <c r="M83" s="33" t="s">
        <v>78</v>
      </c>
      <c r="N83" s="33" t="s">
        <v>18</v>
      </c>
      <c r="O83" t="s">
        <v>1219</v>
      </c>
      <c r="P83" t="s">
        <v>1225</v>
      </c>
    </row>
    <row r="84" spans="1:16" x14ac:dyDescent="0.35">
      <c r="A84" s="1">
        <f t="shared" si="1"/>
        <v>83</v>
      </c>
      <c r="B84" s="1" t="s">
        <v>1301</v>
      </c>
      <c r="C84" t="s">
        <v>707</v>
      </c>
      <c r="D84" t="s">
        <v>84</v>
      </c>
      <c r="E84" s="33" t="s">
        <v>82</v>
      </c>
      <c r="F84" s="33" t="s">
        <v>7</v>
      </c>
      <c r="G84" s="33" t="s">
        <v>7</v>
      </c>
      <c r="H84" s="33" t="s">
        <v>7</v>
      </c>
      <c r="I84" s="33" t="s">
        <v>8</v>
      </c>
      <c r="J84" s="33" t="s">
        <v>8</v>
      </c>
      <c r="K84" s="34">
        <v>0.2</v>
      </c>
      <c r="L84" s="34" t="str">
        <f>IF(Noms_de_les_cases[[#This Row],[Nivell 
d''us (%)]]&gt;0.7,"Habitual",IF(Noms_de_les_cases[[#This Row],[Nivell 
d''us (%)]]&lt;0.3,"Minoritari","Ocasional"))</f>
        <v>Minoritari</v>
      </c>
      <c r="M84" s="33" t="s">
        <v>78</v>
      </c>
      <c r="N84" s="33" t="s">
        <v>19</v>
      </c>
      <c r="O84" t="s">
        <v>1218</v>
      </c>
      <c r="P84" t="s">
        <v>1224</v>
      </c>
    </row>
    <row r="85" spans="1:16" x14ac:dyDescent="0.35">
      <c r="A85" s="1">
        <f t="shared" si="1"/>
        <v>84</v>
      </c>
      <c r="B85" s="1" t="s">
        <v>1144</v>
      </c>
      <c r="C85" t="s">
        <v>1142</v>
      </c>
      <c r="D85" t="s">
        <v>88</v>
      </c>
      <c r="E85" s="33" t="s">
        <v>82</v>
      </c>
      <c r="F85" s="33" t="s">
        <v>7</v>
      </c>
      <c r="G85" s="33" t="s">
        <v>7</v>
      </c>
      <c r="H85" s="33" t="s">
        <v>7</v>
      </c>
      <c r="I85" s="33" t="s">
        <v>8</v>
      </c>
      <c r="J85" s="33" t="s">
        <v>8</v>
      </c>
      <c r="K85" s="34">
        <v>0.2</v>
      </c>
      <c r="L85" s="34" t="str">
        <f>IF(Noms_de_les_cases[[#This Row],[Nivell 
d''us (%)]]&gt;0.7,"Habitual",IF(Noms_de_les_cases[[#This Row],[Nivell 
d''us (%)]]&lt;0.3,"Minoritari","Ocasional"))</f>
        <v>Minoritari</v>
      </c>
      <c r="M85" s="33" t="s">
        <v>15</v>
      </c>
      <c r="N85" s="33" t="s">
        <v>18</v>
      </c>
      <c r="O85" t="s">
        <v>1221</v>
      </c>
      <c r="P85" t="s">
        <v>1268</v>
      </c>
    </row>
    <row r="86" spans="1:16" x14ac:dyDescent="0.35">
      <c r="A86" s="1">
        <f t="shared" si="1"/>
        <v>85</v>
      </c>
      <c r="B86" s="1" t="s">
        <v>966</v>
      </c>
      <c r="C86" t="s">
        <v>965</v>
      </c>
      <c r="D86" t="s">
        <v>89</v>
      </c>
      <c r="E86" s="33" t="s">
        <v>82</v>
      </c>
      <c r="F86" s="33" t="s">
        <v>7</v>
      </c>
      <c r="G86" s="33" t="s">
        <v>7</v>
      </c>
      <c r="H86" s="33" t="s">
        <v>7</v>
      </c>
      <c r="I86" s="33" t="s">
        <v>8</v>
      </c>
      <c r="J86" s="33" t="s">
        <v>7</v>
      </c>
      <c r="K86" s="34">
        <v>0.6</v>
      </c>
      <c r="L86" s="34" t="str">
        <f>IF(Noms_de_les_cases[[#This Row],[Nivell 
d''us (%)]]&gt;0.7,"Habitual",IF(Noms_de_les_cases[[#This Row],[Nivell 
d''us (%)]]&lt;0.3,"Minoritari","Ocasional"))</f>
        <v>Ocasional</v>
      </c>
      <c r="M86" s="33" t="s">
        <v>78</v>
      </c>
      <c r="N86" s="33" t="s">
        <v>17</v>
      </c>
      <c r="O86" t="s">
        <v>1218</v>
      </c>
      <c r="P86" t="s">
        <v>1224</v>
      </c>
    </row>
    <row r="87" spans="1:16" x14ac:dyDescent="0.35">
      <c r="A87" s="1">
        <f t="shared" si="1"/>
        <v>86</v>
      </c>
      <c r="B87" s="1" t="s">
        <v>1130</v>
      </c>
      <c r="C87" t="s">
        <v>805</v>
      </c>
      <c r="D87" t="s">
        <v>24</v>
      </c>
      <c r="E87" s="33" t="s">
        <v>82</v>
      </c>
      <c r="F87" s="33" t="s">
        <v>8</v>
      </c>
      <c r="G87" s="33" t="s">
        <v>7</v>
      </c>
      <c r="H87" s="33" t="s">
        <v>7</v>
      </c>
      <c r="I87" s="33" t="s">
        <v>8</v>
      </c>
      <c r="J87" s="33" t="s">
        <v>8</v>
      </c>
      <c r="K87" s="34">
        <v>0.2</v>
      </c>
      <c r="L87" s="34" t="str">
        <f>IF(Noms_de_les_cases[[#This Row],[Nivell 
d''us (%)]]&gt;0.7,"Habitual",IF(Noms_de_les_cases[[#This Row],[Nivell 
d''us (%)]]&lt;0.3,"Minoritari","Ocasional"))</f>
        <v>Minoritari</v>
      </c>
      <c r="M87" s="33" t="s">
        <v>78</v>
      </c>
      <c r="N87" s="33" t="s">
        <v>18</v>
      </c>
      <c r="O87" t="s">
        <v>1218</v>
      </c>
      <c r="P87" t="s">
        <v>1224</v>
      </c>
    </row>
    <row r="88" spans="1:16" x14ac:dyDescent="0.35">
      <c r="A88" s="1">
        <f t="shared" si="1"/>
        <v>87</v>
      </c>
      <c r="B88" s="1" t="s">
        <v>179</v>
      </c>
      <c r="C88" t="s">
        <v>180</v>
      </c>
      <c r="D88" t="s">
        <v>181</v>
      </c>
      <c r="E88" s="33" t="s">
        <v>82</v>
      </c>
      <c r="F88" s="33" t="s">
        <v>7</v>
      </c>
      <c r="G88" s="33" t="s">
        <v>7</v>
      </c>
      <c r="H88" s="33" t="s">
        <v>7</v>
      </c>
      <c r="I88" s="33" t="s">
        <v>7</v>
      </c>
      <c r="J88" s="33" t="s">
        <v>7</v>
      </c>
      <c r="K88" s="34">
        <v>0.8</v>
      </c>
      <c r="L88" s="34" t="str">
        <f>IF(Noms_de_les_cases[[#This Row],[Nivell 
d''us (%)]]&gt;0.7,"Habitual",IF(Noms_de_les_cases[[#This Row],[Nivell 
d''us (%)]]&lt;0.3,"Minoritari","Ocasional"))</f>
        <v>Habitual</v>
      </c>
      <c r="M88" s="33" t="s">
        <v>15</v>
      </c>
      <c r="N88" s="33" t="s">
        <v>17</v>
      </c>
      <c r="O88" t="s">
        <v>1235</v>
      </c>
      <c r="P88" t="s">
        <v>1226</v>
      </c>
    </row>
    <row r="89" spans="1:16" x14ac:dyDescent="0.35">
      <c r="A89" s="1">
        <f t="shared" si="1"/>
        <v>88</v>
      </c>
      <c r="B89" s="1" t="s">
        <v>1131</v>
      </c>
      <c r="C89" t="s">
        <v>805</v>
      </c>
      <c r="D89" t="s">
        <v>24</v>
      </c>
      <c r="E89" s="33" t="s">
        <v>82</v>
      </c>
      <c r="F89" s="33" t="s">
        <v>8</v>
      </c>
      <c r="G89" s="33" t="s">
        <v>7</v>
      </c>
      <c r="H89" s="33" t="s">
        <v>7</v>
      </c>
      <c r="I89" s="33" t="s">
        <v>8</v>
      </c>
      <c r="J89" s="33" t="s">
        <v>8</v>
      </c>
      <c r="K89" s="34">
        <v>0.2</v>
      </c>
      <c r="L89" s="34" t="str">
        <f>IF(Noms_de_les_cases[[#This Row],[Nivell 
d''us (%)]]&gt;0.7,"Habitual",IF(Noms_de_les_cases[[#This Row],[Nivell 
d''us (%)]]&lt;0.3,"Minoritari","Ocasional"))</f>
        <v>Minoritari</v>
      </c>
      <c r="M89" s="33" t="s">
        <v>78</v>
      </c>
      <c r="N89" s="33" t="s">
        <v>18</v>
      </c>
      <c r="O89" t="s">
        <v>1218</v>
      </c>
      <c r="P89" t="s">
        <v>1224</v>
      </c>
    </row>
    <row r="90" spans="1:16" x14ac:dyDescent="0.35">
      <c r="A90" s="1">
        <f t="shared" si="1"/>
        <v>89</v>
      </c>
      <c r="B90" s="1" t="s">
        <v>694</v>
      </c>
      <c r="C90" t="s">
        <v>695</v>
      </c>
      <c r="D90" t="s">
        <v>84</v>
      </c>
      <c r="E90" s="33" t="s">
        <v>82</v>
      </c>
      <c r="F90" s="33" t="s">
        <v>7</v>
      </c>
      <c r="G90" s="33" t="s">
        <v>7</v>
      </c>
      <c r="H90" s="33" t="s">
        <v>7</v>
      </c>
      <c r="I90" s="33" t="s">
        <v>7</v>
      </c>
      <c r="J90" s="33" t="s">
        <v>7</v>
      </c>
      <c r="K90" s="34">
        <v>0.6</v>
      </c>
      <c r="L90" s="34" t="str">
        <f>IF(Noms_de_les_cases[[#This Row],[Nivell 
d''us (%)]]&gt;0.7,"Habitual",IF(Noms_de_les_cases[[#This Row],[Nivell 
d''us (%)]]&lt;0.3,"Minoritari","Ocasional"))</f>
        <v>Ocasional</v>
      </c>
      <c r="M90" s="33" t="s">
        <v>16</v>
      </c>
      <c r="N90" s="33" t="s">
        <v>17</v>
      </c>
      <c r="O90" t="s">
        <v>1234</v>
      </c>
      <c r="P90" t="s">
        <v>1233</v>
      </c>
    </row>
    <row r="91" spans="1:16" x14ac:dyDescent="0.35">
      <c r="A91" s="1">
        <f t="shared" si="1"/>
        <v>90</v>
      </c>
      <c r="B91" s="1" t="s">
        <v>978</v>
      </c>
      <c r="C91" t="s">
        <v>975</v>
      </c>
      <c r="D91" t="s">
        <v>89</v>
      </c>
      <c r="E91" s="33" t="s">
        <v>82</v>
      </c>
      <c r="F91" s="33" t="s">
        <v>7</v>
      </c>
      <c r="G91" s="33" t="s">
        <v>7</v>
      </c>
      <c r="H91" s="33" t="s">
        <v>7</v>
      </c>
      <c r="I91" s="33" t="s">
        <v>8</v>
      </c>
      <c r="J91" s="33" t="s">
        <v>7</v>
      </c>
      <c r="K91" s="34">
        <v>0.6</v>
      </c>
      <c r="L91" s="34" t="str">
        <f>IF(Noms_de_les_cases[[#This Row],[Nivell 
d''us (%)]]&gt;0.7,"Habitual",IF(Noms_de_les_cases[[#This Row],[Nivell 
d''us (%)]]&lt;0.3,"Minoritari","Ocasional"))</f>
        <v>Ocasional</v>
      </c>
      <c r="M91" s="33" t="s">
        <v>78</v>
      </c>
      <c r="N91" s="33" t="s">
        <v>19</v>
      </c>
      <c r="O91" t="s">
        <v>1235</v>
      </c>
      <c r="P91" t="s">
        <v>1226</v>
      </c>
    </row>
    <row r="92" spans="1:16" x14ac:dyDescent="0.35">
      <c r="A92" s="1">
        <f t="shared" si="1"/>
        <v>91</v>
      </c>
      <c r="B92" s="1" t="s">
        <v>1057</v>
      </c>
      <c r="C92" t="s">
        <v>994</v>
      </c>
      <c r="D92" t="s">
        <v>89</v>
      </c>
      <c r="E92" s="33" t="s">
        <v>82</v>
      </c>
      <c r="F92" s="33" t="s">
        <v>8</v>
      </c>
      <c r="G92" s="33" t="s">
        <v>7</v>
      </c>
      <c r="H92" s="33" t="s">
        <v>7</v>
      </c>
      <c r="I92" s="33" t="s">
        <v>8</v>
      </c>
      <c r="J92" s="33" t="s">
        <v>7</v>
      </c>
      <c r="K92" s="34">
        <v>0.8</v>
      </c>
      <c r="L92" s="34" t="str">
        <f>IF(Noms_de_les_cases[[#This Row],[Nivell 
d''us (%)]]&gt;0.7,"Habitual",IF(Noms_de_les_cases[[#This Row],[Nivell 
d''us (%)]]&lt;0.3,"Minoritari","Ocasional"))</f>
        <v>Habitual</v>
      </c>
      <c r="M92" s="33" t="s">
        <v>78</v>
      </c>
      <c r="N92" s="33" t="s">
        <v>18</v>
      </c>
      <c r="O92" t="s">
        <v>1218</v>
      </c>
      <c r="P92" t="s">
        <v>1224</v>
      </c>
    </row>
    <row r="93" spans="1:16" x14ac:dyDescent="0.35">
      <c r="A93" s="1">
        <f t="shared" si="1"/>
        <v>92</v>
      </c>
      <c r="B93" s="1" t="s">
        <v>193</v>
      </c>
      <c r="C93" t="s">
        <v>192</v>
      </c>
      <c r="D93" t="s">
        <v>91</v>
      </c>
      <c r="E93" s="33" t="s">
        <v>82</v>
      </c>
      <c r="F93" s="33" t="s">
        <v>7</v>
      </c>
      <c r="G93" s="33" t="s">
        <v>7</v>
      </c>
      <c r="H93" s="33" t="s">
        <v>7</v>
      </c>
      <c r="I93" s="33" t="s">
        <v>8</v>
      </c>
      <c r="J93" s="33" t="s">
        <v>8</v>
      </c>
      <c r="K93" s="34">
        <v>0.2</v>
      </c>
      <c r="L93" s="34" t="str">
        <f>IF(Noms_de_les_cases[[#This Row],[Nivell 
d''us (%)]]&gt;0.7,"Habitual",IF(Noms_de_les_cases[[#This Row],[Nivell 
d''us (%)]]&lt;0.3,"Minoritari","Ocasional"))</f>
        <v>Minoritari</v>
      </c>
      <c r="M93" s="33" t="s">
        <v>38</v>
      </c>
      <c r="N93" s="33" t="s">
        <v>17</v>
      </c>
      <c r="O93" t="s">
        <v>1221</v>
      </c>
      <c r="P93" t="s">
        <v>1268</v>
      </c>
    </row>
    <row r="94" spans="1:16" x14ac:dyDescent="0.35">
      <c r="A94" s="1">
        <f t="shared" si="1"/>
        <v>93</v>
      </c>
      <c r="B94" s="1" t="s">
        <v>1326</v>
      </c>
      <c r="C94" t="s">
        <v>131</v>
      </c>
      <c r="D94" t="s">
        <v>90</v>
      </c>
      <c r="E94" s="33" t="s">
        <v>82</v>
      </c>
      <c r="F94" s="33" t="s">
        <v>7</v>
      </c>
      <c r="G94" s="33" t="s">
        <v>7</v>
      </c>
      <c r="H94" s="33" t="s">
        <v>7</v>
      </c>
      <c r="I94" s="33" t="s">
        <v>8</v>
      </c>
      <c r="J94" s="33" t="s">
        <v>8</v>
      </c>
      <c r="K94" s="34">
        <v>0.4</v>
      </c>
      <c r="L94" s="34" t="str">
        <f>IF(Noms_de_les_cases[[#This Row],[Nivell 
d''us (%)]]&gt;0.7,"Habitual",IF(Noms_de_les_cases[[#This Row],[Nivell 
d''us (%)]]&lt;0.3,"Minoritari","Ocasional"))</f>
        <v>Ocasional</v>
      </c>
      <c r="M94" s="33" t="s">
        <v>14</v>
      </c>
      <c r="N94" s="33" t="s">
        <v>17</v>
      </c>
      <c r="O94" t="s">
        <v>1218</v>
      </c>
      <c r="P94" t="s">
        <v>1228</v>
      </c>
    </row>
    <row r="95" spans="1:16" x14ac:dyDescent="0.35">
      <c r="A95" s="1">
        <f t="shared" si="1"/>
        <v>94</v>
      </c>
      <c r="B95" s="1" t="s">
        <v>381</v>
      </c>
      <c r="C95" t="s">
        <v>383</v>
      </c>
      <c r="D95" t="s">
        <v>92</v>
      </c>
      <c r="E95" s="33" t="s">
        <v>82</v>
      </c>
      <c r="F95" s="33" t="s">
        <v>7</v>
      </c>
      <c r="G95" s="33" t="s">
        <v>7</v>
      </c>
      <c r="H95" s="33" t="s">
        <v>7</v>
      </c>
      <c r="I95" s="33" t="s">
        <v>7</v>
      </c>
      <c r="J95" s="33" t="s">
        <v>8</v>
      </c>
      <c r="K95" s="34">
        <v>0.2</v>
      </c>
      <c r="L95" s="34" t="str">
        <f>IF(Noms_de_les_cases[[#This Row],[Nivell 
d''us (%)]]&gt;0.7,"Habitual",IF(Noms_de_les_cases[[#This Row],[Nivell 
d''us (%)]]&lt;0.3,"Minoritari","Ocasional"))</f>
        <v>Minoritari</v>
      </c>
      <c r="M95" s="33" t="s">
        <v>15</v>
      </c>
      <c r="N95" s="33" t="s">
        <v>19</v>
      </c>
      <c r="O95" t="s">
        <v>1221</v>
      </c>
      <c r="P95" t="s">
        <v>1270</v>
      </c>
    </row>
    <row r="96" spans="1:16" x14ac:dyDescent="0.35">
      <c r="A96" s="1">
        <f t="shared" si="1"/>
        <v>95</v>
      </c>
      <c r="B96" s="1" t="s">
        <v>386</v>
      </c>
      <c r="C96" t="s">
        <v>387</v>
      </c>
      <c r="D96" t="s">
        <v>92</v>
      </c>
      <c r="E96" s="33" t="s">
        <v>82</v>
      </c>
      <c r="F96" s="33" t="s">
        <v>7</v>
      </c>
      <c r="G96" s="33" t="s">
        <v>7</v>
      </c>
      <c r="H96" s="33" t="s">
        <v>7</v>
      </c>
      <c r="I96" s="33" t="s">
        <v>7</v>
      </c>
      <c r="J96" s="33" t="s">
        <v>8</v>
      </c>
      <c r="K96" s="34">
        <v>0.4</v>
      </c>
      <c r="L96" s="34" t="str">
        <f>IF(Noms_de_les_cases[[#This Row],[Nivell 
d''us (%)]]&gt;0.7,"Habitual",IF(Noms_de_les_cases[[#This Row],[Nivell 
d''us (%)]]&lt;0.3,"Minoritari","Ocasional"))</f>
        <v>Ocasional</v>
      </c>
      <c r="M96" s="33" t="s">
        <v>15</v>
      </c>
      <c r="N96" s="33" t="s">
        <v>17</v>
      </c>
      <c r="O96" t="s">
        <v>1221</v>
      </c>
      <c r="P96" t="s">
        <v>1239</v>
      </c>
    </row>
    <row r="97" spans="1:16" x14ac:dyDescent="0.35">
      <c r="A97" s="1">
        <f t="shared" si="1"/>
        <v>96</v>
      </c>
      <c r="B97" s="1" t="s">
        <v>653</v>
      </c>
      <c r="C97" t="s">
        <v>651</v>
      </c>
      <c r="D97" t="s">
        <v>24</v>
      </c>
      <c r="E97" s="33" t="s">
        <v>82</v>
      </c>
      <c r="F97" s="33" t="s">
        <v>7</v>
      </c>
      <c r="G97" s="33" t="s">
        <v>7</v>
      </c>
      <c r="H97" s="33" t="s">
        <v>7</v>
      </c>
      <c r="I97" s="33" t="s">
        <v>8</v>
      </c>
      <c r="J97" s="33" t="s">
        <v>8</v>
      </c>
      <c r="K97" s="34">
        <v>0.4</v>
      </c>
      <c r="L97" s="34" t="str">
        <f>IF(Noms_de_les_cases[[#This Row],[Nivell 
d''us (%)]]&gt;0.7,"Habitual",IF(Noms_de_les_cases[[#This Row],[Nivell 
d''us (%)]]&lt;0.3,"Minoritari","Ocasional"))</f>
        <v>Ocasional</v>
      </c>
      <c r="M97" s="33" t="s">
        <v>15</v>
      </c>
      <c r="N97" s="33" t="s">
        <v>18</v>
      </c>
      <c r="O97" t="s">
        <v>1238</v>
      </c>
      <c r="P97" t="s">
        <v>1227</v>
      </c>
    </row>
    <row r="98" spans="1:16" x14ac:dyDescent="0.35">
      <c r="A98" s="1">
        <f t="shared" si="1"/>
        <v>97</v>
      </c>
      <c r="B98" s="1" t="s">
        <v>416</v>
      </c>
      <c r="C98" t="s">
        <v>415</v>
      </c>
      <c r="D98" t="s">
        <v>86</v>
      </c>
      <c r="E98" s="33" t="s">
        <v>82</v>
      </c>
      <c r="F98" s="33" t="s">
        <v>7</v>
      </c>
      <c r="G98" s="33" t="s">
        <v>7</v>
      </c>
      <c r="H98" s="33" t="s">
        <v>7</v>
      </c>
      <c r="I98" s="33" t="s">
        <v>8</v>
      </c>
      <c r="J98" s="33" t="s">
        <v>8</v>
      </c>
      <c r="K98" s="34">
        <v>0.4</v>
      </c>
      <c r="L98" s="34" t="str">
        <f>IF(Noms_de_les_cases[[#This Row],[Nivell 
d''us (%)]]&gt;0.7,"Habitual",IF(Noms_de_les_cases[[#This Row],[Nivell 
d''us (%)]]&lt;0.3,"Minoritari","Ocasional"))</f>
        <v>Ocasional</v>
      </c>
      <c r="M98" s="33" t="s">
        <v>78</v>
      </c>
      <c r="N98" s="33" t="s">
        <v>17</v>
      </c>
      <c r="O98" t="s">
        <v>1219</v>
      </c>
      <c r="P98" t="s">
        <v>1225</v>
      </c>
    </row>
    <row r="99" spans="1:16" x14ac:dyDescent="0.35">
      <c r="A99" s="1">
        <f t="shared" si="1"/>
        <v>98</v>
      </c>
      <c r="B99" s="1" t="s">
        <v>478</v>
      </c>
      <c r="C99" t="s">
        <v>479</v>
      </c>
      <c r="D99" t="s">
        <v>87</v>
      </c>
      <c r="E99" s="33" t="s">
        <v>82</v>
      </c>
      <c r="F99" s="33" t="s">
        <v>7</v>
      </c>
      <c r="G99" s="33" t="s">
        <v>7</v>
      </c>
      <c r="H99" s="33" t="s">
        <v>7</v>
      </c>
      <c r="I99" s="33" t="s">
        <v>7</v>
      </c>
      <c r="J99" s="33" t="s">
        <v>7</v>
      </c>
      <c r="K99" s="34">
        <v>0.6</v>
      </c>
      <c r="L99" s="34" t="str">
        <f>IF(Noms_de_les_cases[[#This Row],[Nivell 
d''us (%)]]&gt;0.7,"Habitual",IF(Noms_de_les_cases[[#This Row],[Nivell 
d''us (%)]]&lt;0.3,"Minoritari","Ocasional"))</f>
        <v>Ocasional</v>
      </c>
      <c r="M99" s="33" t="s">
        <v>78</v>
      </c>
      <c r="N99" s="33" t="s">
        <v>17</v>
      </c>
      <c r="O99" t="s">
        <v>1235</v>
      </c>
      <c r="P99" t="s">
        <v>1226</v>
      </c>
    </row>
    <row r="100" spans="1:16" x14ac:dyDescent="0.35">
      <c r="A100" s="1">
        <f t="shared" si="1"/>
        <v>99</v>
      </c>
      <c r="B100" s="1" t="s">
        <v>98</v>
      </c>
      <c r="C100" t="s">
        <v>94</v>
      </c>
      <c r="D100" t="s">
        <v>90</v>
      </c>
      <c r="E100" s="33" t="s">
        <v>82</v>
      </c>
      <c r="F100" s="33" t="s">
        <v>7</v>
      </c>
      <c r="G100" s="33" t="s">
        <v>7</v>
      </c>
      <c r="H100" s="33" t="s">
        <v>7</v>
      </c>
      <c r="I100" s="33" t="s">
        <v>8</v>
      </c>
      <c r="J100" s="33" t="s">
        <v>7</v>
      </c>
      <c r="K100" s="34">
        <v>0.6</v>
      </c>
      <c r="L100" s="34" t="str">
        <f>IF(Noms_de_les_cases[[#This Row],[Nivell 
d''us (%)]]&gt;0.7,"Habitual",IF(Noms_de_les_cases[[#This Row],[Nivell 
d''us (%)]]&lt;0.3,"Minoritari","Ocasional"))</f>
        <v>Ocasional</v>
      </c>
      <c r="M100" s="33" t="s">
        <v>14</v>
      </c>
      <c r="N100" s="33" t="s">
        <v>17</v>
      </c>
      <c r="O100" t="s">
        <v>1218</v>
      </c>
      <c r="P100" t="s">
        <v>1224</v>
      </c>
    </row>
    <row r="101" spans="1:16" x14ac:dyDescent="0.35">
      <c r="A101" s="1">
        <f t="shared" si="1"/>
        <v>100</v>
      </c>
      <c r="B101" s="1" t="s">
        <v>1151</v>
      </c>
      <c r="C101" t="s">
        <v>728</v>
      </c>
      <c r="D101" t="s">
        <v>84</v>
      </c>
      <c r="E101" s="33" t="s">
        <v>82</v>
      </c>
      <c r="F101" s="33" t="s">
        <v>7</v>
      </c>
      <c r="G101" s="33" t="s">
        <v>7</v>
      </c>
      <c r="H101" s="33" t="s">
        <v>7</v>
      </c>
      <c r="I101" s="33" t="s">
        <v>8</v>
      </c>
      <c r="J101" s="33" t="s">
        <v>7</v>
      </c>
      <c r="K101" s="34">
        <v>0.6</v>
      </c>
      <c r="L101" s="34" t="str">
        <f>IF(Noms_de_les_cases[[#This Row],[Nivell 
d''us (%)]]&gt;0.7,"Habitual",IF(Noms_de_les_cases[[#This Row],[Nivell 
d''us (%)]]&lt;0.3,"Minoritari","Ocasional"))</f>
        <v>Ocasional</v>
      </c>
      <c r="M101" s="33" t="s">
        <v>38</v>
      </c>
      <c r="N101" s="33" t="s">
        <v>18</v>
      </c>
      <c r="O101" t="s">
        <v>1221</v>
      </c>
      <c r="P101" t="s">
        <v>1268</v>
      </c>
    </row>
    <row r="102" spans="1:16" x14ac:dyDescent="0.35">
      <c r="A102" s="1">
        <f t="shared" si="1"/>
        <v>101</v>
      </c>
      <c r="B102" s="1" t="s">
        <v>1514</v>
      </c>
      <c r="C102" t="s">
        <v>1216</v>
      </c>
      <c r="D102" t="s">
        <v>92</v>
      </c>
      <c r="E102" s="33" t="s">
        <v>82</v>
      </c>
      <c r="F102" s="33" t="s">
        <v>7</v>
      </c>
      <c r="G102" s="33" t="s">
        <v>7</v>
      </c>
      <c r="H102" s="33" t="s">
        <v>7</v>
      </c>
      <c r="I102" s="33" t="s">
        <v>8</v>
      </c>
      <c r="J102" s="33" t="s">
        <v>8</v>
      </c>
      <c r="K102" s="34">
        <v>0.2</v>
      </c>
      <c r="L102" s="34" t="str">
        <f>IF(Noms_de_les_cases[[#This Row],[Nivell 
d''us (%)]]&gt;0.7,"Habitual",IF(Noms_de_les_cases[[#This Row],[Nivell 
d''us (%)]]&lt;0.3,"Minoritari","Ocasional"))</f>
        <v>Minoritari</v>
      </c>
      <c r="M102" s="33" t="s">
        <v>78</v>
      </c>
      <c r="N102" s="33" t="s">
        <v>17</v>
      </c>
      <c r="O102" t="s">
        <v>1218</v>
      </c>
      <c r="P102" t="s">
        <v>1224</v>
      </c>
    </row>
    <row r="103" spans="1:16" x14ac:dyDescent="0.35">
      <c r="A103" s="1">
        <f t="shared" si="1"/>
        <v>102</v>
      </c>
      <c r="B103" s="1" t="s">
        <v>776</v>
      </c>
      <c r="C103" t="s">
        <v>774</v>
      </c>
      <c r="D103" t="s">
        <v>24</v>
      </c>
      <c r="E103" s="33" t="s">
        <v>82</v>
      </c>
      <c r="F103" s="33" t="s">
        <v>8</v>
      </c>
      <c r="G103" s="33" t="s">
        <v>7</v>
      </c>
      <c r="H103" s="33" t="s">
        <v>7</v>
      </c>
      <c r="I103" s="33" t="s">
        <v>8</v>
      </c>
      <c r="J103" s="33" t="s">
        <v>8</v>
      </c>
      <c r="K103" s="34">
        <v>0.4</v>
      </c>
      <c r="L103" s="34" t="str">
        <f>IF(Noms_de_les_cases[[#This Row],[Nivell 
d''us (%)]]&gt;0.7,"Habitual",IF(Noms_de_les_cases[[#This Row],[Nivell 
d''us (%)]]&lt;0.3,"Minoritari","Ocasional"))</f>
        <v>Ocasional</v>
      </c>
      <c r="M103" s="33" t="s">
        <v>78</v>
      </c>
      <c r="N103" s="33" t="s">
        <v>18</v>
      </c>
      <c r="O103" t="s">
        <v>1219</v>
      </c>
      <c r="P103" t="s">
        <v>1225</v>
      </c>
    </row>
    <row r="104" spans="1:16" x14ac:dyDescent="0.35">
      <c r="A104" s="1">
        <f t="shared" si="1"/>
        <v>103</v>
      </c>
      <c r="B104" s="1" t="s">
        <v>153</v>
      </c>
      <c r="C104" t="s">
        <v>150</v>
      </c>
      <c r="D104" t="s">
        <v>89</v>
      </c>
      <c r="E104" s="33" t="s">
        <v>82</v>
      </c>
      <c r="F104" s="33" t="s">
        <v>7</v>
      </c>
      <c r="G104" s="33" t="s">
        <v>7</v>
      </c>
      <c r="H104" s="33" t="s">
        <v>7</v>
      </c>
      <c r="I104" s="33" t="s">
        <v>8</v>
      </c>
      <c r="J104" s="33" t="s">
        <v>7</v>
      </c>
      <c r="K104" s="34">
        <v>0.6</v>
      </c>
      <c r="L104" s="34" t="str">
        <f>IF(Noms_de_les_cases[[#This Row],[Nivell 
d''us (%)]]&gt;0.7,"Habitual",IF(Noms_de_les_cases[[#This Row],[Nivell 
d''us (%)]]&lt;0.3,"Minoritari","Ocasional"))</f>
        <v>Ocasional</v>
      </c>
      <c r="M104" s="33" t="s">
        <v>78</v>
      </c>
      <c r="N104" s="33" t="s">
        <v>17</v>
      </c>
      <c r="O104" t="s">
        <v>1219</v>
      </c>
      <c r="P104" t="s">
        <v>1225</v>
      </c>
    </row>
    <row r="105" spans="1:16" x14ac:dyDescent="0.35">
      <c r="A105" s="1">
        <f t="shared" si="1"/>
        <v>104</v>
      </c>
      <c r="B105" s="1" t="s">
        <v>1506</v>
      </c>
      <c r="C105" s="8" t="s">
        <v>142</v>
      </c>
      <c r="D105" t="s">
        <v>90</v>
      </c>
      <c r="E105" s="33" t="s">
        <v>82</v>
      </c>
      <c r="F105" s="33" t="s">
        <v>7</v>
      </c>
      <c r="G105" s="33" t="s">
        <v>7</v>
      </c>
      <c r="H105" s="33" t="s">
        <v>7</v>
      </c>
      <c r="I105" s="33" t="s">
        <v>8</v>
      </c>
      <c r="J105" s="33" t="s">
        <v>8</v>
      </c>
      <c r="K105" s="34">
        <v>0.2</v>
      </c>
      <c r="L105" s="34" t="str">
        <f>IF(Noms_de_les_cases[[#This Row],[Nivell 
d''us (%)]]&gt;0.7,"Habitual",IF(Noms_de_les_cases[[#This Row],[Nivell 
d''us (%)]]&lt;0.3,"Minoritari","Ocasional"))</f>
        <v>Minoritari</v>
      </c>
      <c r="M105" s="33" t="s">
        <v>78</v>
      </c>
      <c r="N105" s="33" t="s">
        <v>17</v>
      </c>
      <c r="O105" t="s">
        <v>1219</v>
      </c>
      <c r="P105" t="s">
        <v>1225</v>
      </c>
    </row>
    <row r="106" spans="1:16" x14ac:dyDescent="0.35">
      <c r="A106" s="1">
        <f t="shared" si="1"/>
        <v>105</v>
      </c>
      <c r="B106" s="1" t="s">
        <v>646</v>
      </c>
      <c r="C106" t="s">
        <v>647</v>
      </c>
      <c r="D106" t="s">
        <v>84</v>
      </c>
      <c r="E106" s="33" t="s">
        <v>82</v>
      </c>
      <c r="F106" s="33" t="s">
        <v>7</v>
      </c>
      <c r="G106" s="33" t="s">
        <v>7</v>
      </c>
      <c r="H106" s="33" t="s">
        <v>7</v>
      </c>
      <c r="I106" s="33" t="s">
        <v>7</v>
      </c>
      <c r="J106" s="33" t="s">
        <v>7</v>
      </c>
      <c r="K106" s="34">
        <v>0.8</v>
      </c>
      <c r="L106" s="34" t="str">
        <f>IF(Noms_de_les_cases[[#This Row],[Nivell 
d''us (%)]]&gt;0.7,"Habitual",IF(Noms_de_les_cases[[#This Row],[Nivell 
d''us (%)]]&lt;0.3,"Minoritari","Ocasional"))</f>
        <v>Habitual</v>
      </c>
      <c r="M106" s="33" t="s">
        <v>281</v>
      </c>
      <c r="N106" s="33" t="s">
        <v>20</v>
      </c>
      <c r="O106" t="s">
        <v>1221</v>
      </c>
      <c r="P106" t="s">
        <v>1271</v>
      </c>
    </row>
    <row r="107" spans="1:16" x14ac:dyDescent="0.35">
      <c r="A107" s="1">
        <f t="shared" si="1"/>
        <v>106</v>
      </c>
      <c r="B107" s="1" t="s">
        <v>968</v>
      </c>
      <c r="C107" t="s">
        <v>967</v>
      </c>
      <c r="D107" t="s">
        <v>89</v>
      </c>
      <c r="E107" s="33" t="s">
        <v>82</v>
      </c>
      <c r="F107" s="33" t="s">
        <v>7</v>
      </c>
      <c r="G107" s="33" t="s">
        <v>7</v>
      </c>
      <c r="H107" s="33" t="s">
        <v>7</v>
      </c>
      <c r="I107" s="33" t="s">
        <v>7</v>
      </c>
      <c r="J107" s="33" t="s">
        <v>7</v>
      </c>
      <c r="K107" s="34">
        <v>1</v>
      </c>
      <c r="L107" s="34" t="str">
        <f>IF(Noms_de_les_cases[[#This Row],[Nivell 
d''us (%)]]&gt;0.7,"Habitual",IF(Noms_de_les_cases[[#This Row],[Nivell 
d''us (%)]]&lt;0.3,"Minoritari","Ocasional"))</f>
        <v>Habitual</v>
      </c>
      <c r="M107" s="33" t="s">
        <v>14</v>
      </c>
      <c r="N107" s="33" t="s">
        <v>18</v>
      </c>
      <c r="O107" t="s">
        <v>1218</v>
      </c>
      <c r="P107" t="s">
        <v>1228</v>
      </c>
    </row>
    <row r="108" spans="1:16" x14ac:dyDescent="0.35">
      <c r="A108" s="1">
        <f t="shared" si="1"/>
        <v>107</v>
      </c>
      <c r="B108" s="1" t="s">
        <v>1171</v>
      </c>
      <c r="C108" t="s">
        <v>297</v>
      </c>
      <c r="D108" t="s">
        <v>92</v>
      </c>
      <c r="E108" s="33" t="s">
        <v>82</v>
      </c>
      <c r="F108" s="33" t="s">
        <v>7</v>
      </c>
      <c r="G108" s="33" t="s">
        <v>7</v>
      </c>
      <c r="H108" s="33" t="s">
        <v>7</v>
      </c>
      <c r="I108" s="33" t="s">
        <v>7</v>
      </c>
      <c r="J108" s="33" t="s">
        <v>7</v>
      </c>
      <c r="K108" s="34">
        <v>1</v>
      </c>
      <c r="L108" s="34" t="str">
        <f>IF(Noms_de_les_cases[[#This Row],[Nivell 
d''us (%)]]&gt;0.7,"Habitual",IF(Noms_de_les_cases[[#This Row],[Nivell 
d''us (%)]]&lt;0.3,"Minoritari","Ocasional"))</f>
        <v>Habitual</v>
      </c>
      <c r="M108" s="33" t="s">
        <v>78</v>
      </c>
      <c r="N108" s="33" t="s">
        <v>20</v>
      </c>
      <c r="O108" t="s">
        <v>1219</v>
      </c>
      <c r="P108" t="s">
        <v>1225</v>
      </c>
    </row>
    <row r="109" spans="1:16" x14ac:dyDescent="0.35">
      <c r="A109" s="1">
        <f t="shared" si="1"/>
        <v>108</v>
      </c>
      <c r="B109" s="1" t="s">
        <v>144</v>
      </c>
      <c r="C109" t="s">
        <v>145</v>
      </c>
      <c r="D109" t="s">
        <v>90</v>
      </c>
      <c r="E109" s="33" t="s">
        <v>82</v>
      </c>
      <c r="F109" s="33" t="s">
        <v>7</v>
      </c>
      <c r="G109" s="33" t="s">
        <v>7</v>
      </c>
      <c r="H109" s="33" t="s">
        <v>8</v>
      </c>
      <c r="I109" s="33" t="s">
        <v>7</v>
      </c>
      <c r="J109" s="33" t="s">
        <v>8</v>
      </c>
      <c r="K109" s="34">
        <v>0.2</v>
      </c>
      <c r="L109" s="34" t="str">
        <f>IF(Noms_de_les_cases[[#This Row],[Nivell 
d''us (%)]]&gt;0.7,"Habitual",IF(Noms_de_les_cases[[#This Row],[Nivell 
d''us (%)]]&lt;0.3,"Minoritari","Ocasional"))</f>
        <v>Minoritari</v>
      </c>
      <c r="M109" s="33" t="s">
        <v>78</v>
      </c>
      <c r="N109" s="33" t="s">
        <v>19</v>
      </c>
      <c r="O109" t="s">
        <v>1238</v>
      </c>
      <c r="P109" t="s">
        <v>1226</v>
      </c>
    </row>
    <row r="110" spans="1:16" x14ac:dyDescent="0.35">
      <c r="A110" s="1">
        <f t="shared" si="1"/>
        <v>109</v>
      </c>
      <c r="B110" s="1" t="s">
        <v>326</v>
      </c>
      <c r="C110" t="s">
        <v>327</v>
      </c>
      <c r="D110" t="s">
        <v>92</v>
      </c>
      <c r="E110" s="33" t="s">
        <v>82</v>
      </c>
      <c r="F110" s="33" t="s">
        <v>7</v>
      </c>
      <c r="G110" s="33" t="s">
        <v>7</v>
      </c>
      <c r="H110" s="33" t="s">
        <v>7</v>
      </c>
      <c r="I110" s="33" t="s">
        <v>7</v>
      </c>
      <c r="J110" s="33" t="s">
        <v>7</v>
      </c>
      <c r="K110" s="34">
        <v>1</v>
      </c>
      <c r="L110" s="34" t="str">
        <f>IF(Noms_de_les_cases[[#This Row],[Nivell 
d''us (%)]]&gt;0.7,"Habitual",IF(Noms_de_les_cases[[#This Row],[Nivell 
d''us (%)]]&lt;0.3,"Minoritari","Ocasional"))</f>
        <v>Habitual</v>
      </c>
      <c r="M110" s="33" t="s">
        <v>78</v>
      </c>
      <c r="N110" s="33" t="s">
        <v>17</v>
      </c>
      <c r="O110" t="s">
        <v>1218</v>
      </c>
      <c r="P110" t="s">
        <v>1224</v>
      </c>
    </row>
    <row r="111" spans="1:16" x14ac:dyDescent="0.35">
      <c r="A111" s="1">
        <f t="shared" si="1"/>
        <v>110</v>
      </c>
      <c r="B111" s="1" t="s">
        <v>578</v>
      </c>
      <c r="C111" t="s">
        <v>505</v>
      </c>
      <c r="D111" t="s">
        <v>85</v>
      </c>
      <c r="E111" s="33" t="s">
        <v>82</v>
      </c>
      <c r="F111" s="33" t="s">
        <v>8</v>
      </c>
      <c r="G111" s="33" t="s">
        <v>7</v>
      </c>
      <c r="H111" s="33" t="s">
        <v>7</v>
      </c>
      <c r="I111" s="33" t="s">
        <v>8</v>
      </c>
      <c r="J111" s="33" t="s">
        <v>7</v>
      </c>
      <c r="K111" s="34">
        <v>0.6</v>
      </c>
      <c r="L111" s="34" t="str">
        <f>IF(Noms_de_les_cases[[#This Row],[Nivell 
d''us (%)]]&gt;0.7,"Habitual",IF(Noms_de_les_cases[[#This Row],[Nivell 
d''us (%)]]&lt;0.3,"Minoritari","Ocasional"))</f>
        <v>Ocasional</v>
      </c>
      <c r="M111" s="33" t="s">
        <v>15</v>
      </c>
      <c r="N111" s="33" t="s">
        <v>18</v>
      </c>
      <c r="O111" t="s">
        <v>1221</v>
      </c>
      <c r="P111" t="s">
        <v>1270</v>
      </c>
    </row>
    <row r="112" spans="1:16" x14ac:dyDescent="0.35">
      <c r="A112" s="1">
        <f t="shared" si="1"/>
        <v>111</v>
      </c>
      <c r="B112" s="1" t="s">
        <v>822</v>
      </c>
      <c r="C112" t="s">
        <v>823</v>
      </c>
      <c r="D112" t="s">
        <v>24</v>
      </c>
      <c r="E112" s="33" t="s">
        <v>82</v>
      </c>
      <c r="F112" s="33" t="s">
        <v>7</v>
      </c>
      <c r="G112" s="33" t="s">
        <v>7</v>
      </c>
      <c r="H112" s="33" t="s">
        <v>8</v>
      </c>
      <c r="I112" s="33" t="s">
        <v>7</v>
      </c>
      <c r="J112" s="33" t="s">
        <v>8</v>
      </c>
      <c r="K112" s="34">
        <v>0.4</v>
      </c>
      <c r="L112" s="34" t="str">
        <f>IF(Noms_de_les_cases[[#This Row],[Nivell 
d''us (%)]]&gt;0.7,"Habitual",IF(Noms_de_les_cases[[#This Row],[Nivell 
d''us (%)]]&lt;0.3,"Minoritari","Ocasional"))</f>
        <v>Ocasional</v>
      </c>
      <c r="M112" s="33" t="s">
        <v>14</v>
      </c>
      <c r="N112" s="33" t="s">
        <v>17</v>
      </c>
      <c r="O112" t="s">
        <v>1218</v>
      </c>
      <c r="P112" t="s">
        <v>1228</v>
      </c>
    </row>
    <row r="113" spans="1:16" x14ac:dyDescent="0.35">
      <c r="A113" s="1">
        <f t="shared" si="1"/>
        <v>112</v>
      </c>
      <c r="B113" s="1" t="s">
        <v>1460</v>
      </c>
      <c r="C113" t="s">
        <v>930</v>
      </c>
      <c r="D113" t="s">
        <v>89</v>
      </c>
      <c r="E113" s="33" t="s">
        <v>82</v>
      </c>
      <c r="F113" s="33" t="s">
        <v>7</v>
      </c>
      <c r="G113" s="33" t="s">
        <v>7</v>
      </c>
      <c r="H113" s="33" t="s">
        <v>7</v>
      </c>
      <c r="I113" s="33" t="s">
        <v>8</v>
      </c>
      <c r="J113" s="33" t="s">
        <v>8</v>
      </c>
      <c r="K113" s="34">
        <v>0.2</v>
      </c>
      <c r="L113" s="34" t="str">
        <f>IF(Noms_de_les_cases[[#This Row],[Nivell 
d''us (%)]]&gt;0.7,"Habitual",IF(Noms_de_les_cases[[#This Row],[Nivell 
d''us (%)]]&lt;0.3,"Minoritari","Ocasional"))</f>
        <v>Minoritari</v>
      </c>
      <c r="M113" s="33" t="s">
        <v>38</v>
      </c>
      <c r="N113" s="33" t="s">
        <v>17</v>
      </c>
      <c r="O113" t="s">
        <v>1218</v>
      </c>
      <c r="P113" t="s">
        <v>1268</v>
      </c>
    </row>
    <row r="114" spans="1:16" x14ac:dyDescent="0.35">
      <c r="A114" s="1">
        <f t="shared" si="1"/>
        <v>113</v>
      </c>
      <c r="B114" s="1" t="s">
        <v>826</v>
      </c>
      <c r="C114" t="s">
        <v>440</v>
      </c>
      <c r="D114" t="s">
        <v>86</v>
      </c>
      <c r="E114" s="33" t="s">
        <v>82</v>
      </c>
      <c r="F114" s="33" t="s">
        <v>7</v>
      </c>
      <c r="G114" s="33" t="s">
        <v>7</v>
      </c>
      <c r="H114" s="33" t="s">
        <v>7</v>
      </c>
      <c r="I114" s="33" t="s">
        <v>8</v>
      </c>
      <c r="J114" s="33" t="s">
        <v>8</v>
      </c>
      <c r="K114" s="34">
        <v>0.2</v>
      </c>
      <c r="L114" s="34" t="str">
        <f>IF(Noms_de_les_cases[[#This Row],[Nivell 
d''us (%)]]&gt;0.7,"Habitual",IF(Noms_de_les_cases[[#This Row],[Nivell 
d''us (%)]]&lt;0.3,"Minoritari","Ocasional"))</f>
        <v>Minoritari</v>
      </c>
      <c r="M114" s="33" t="s">
        <v>38</v>
      </c>
      <c r="N114" s="33" t="s">
        <v>17</v>
      </c>
      <c r="O114" t="s">
        <v>1218</v>
      </c>
      <c r="P114" t="s">
        <v>1268</v>
      </c>
    </row>
    <row r="115" spans="1:16" x14ac:dyDescent="0.35">
      <c r="A115" s="1">
        <f t="shared" si="1"/>
        <v>114</v>
      </c>
      <c r="B115" s="1" t="s">
        <v>826</v>
      </c>
      <c r="C115" t="s">
        <v>827</v>
      </c>
      <c r="D115" t="s">
        <v>181</v>
      </c>
      <c r="E115" s="33" t="s">
        <v>82</v>
      </c>
      <c r="F115" s="33" t="s">
        <v>7</v>
      </c>
      <c r="G115" s="33" t="s">
        <v>7</v>
      </c>
      <c r="H115" s="33" t="s">
        <v>7</v>
      </c>
      <c r="I115" s="33" t="s">
        <v>7</v>
      </c>
      <c r="J115" s="33" t="s">
        <v>7</v>
      </c>
      <c r="K115" s="34">
        <v>0.6</v>
      </c>
      <c r="L115" s="34" t="str">
        <f>IF(Noms_de_les_cases[[#This Row],[Nivell 
d''us (%)]]&gt;0.7,"Habitual",IF(Noms_de_les_cases[[#This Row],[Nivell 
d''us (%)]]&lt;0.3,"Minoritari","Ocasional"))</f>
        <v>Ocasional</v>
      </c>
      <c r="M115" s="33" t="s">
        <v>38</v>
      </c>
      <c r="N115" s="33" t="s">
        <v>17</v>
      </c>
      <c r="O115" t="s">
        <v>1235</v>
      </c>
      <c r="P115" t="s">
        <v>1230</v>
      </c>
    </row>
    <row r="116" spans="1:16" x14ac:dyDescent="0.35">
      <c r="A116" s="1">
        <f t="shared" si="1"/>
        <v>115</v>
      </c>
      <c r="B116" s="1" t="s">
        <v>1464</v>
      </c>
      <c r="C116" t="s">
        <v>952</v>
      </c>
      <c r="D116" t="s">
        <v>89</v>
      </c>
      <c r="E116" s="33" t="s">
        <v>82</v>
      </c>
      <c r="F116" s="33" t="s">
        <v>7</v>
      </c>
      <c r="G116" s="33" t="s">
        <v>7</v>
      </c>
      <c r="H116" s="33" t="s">
        <v>7</v>
      </c>
      <c r="I116" s="33" t="s">
        <v>8</v>
      </c>
      <c r="J116" s="33" t="s">
        <v>8</v>
      </c>
      <c r="K116" s="34">
        <v>0.2</v>
      </c>
      <c r="L116" s="34" t="str">
        <f>IF(Noms_de_les_cases[[#This Row],[Nivell 
d''us (%)]]&gt;0.7,"Habitual",IF(Noms_de_les_cases[[#This Row],[Nivell 
d''us (%)]]&lt;0.3,"Minoritari","Ocasional"))</f>
        <v>Minoritari</v>
      </c>
      <c r="M116" s="33" t="s">
        <v>78</v>
      </c>
      <c r="N116" s="33" t="s">
        <v>17</v>
      </c>
      <c r="O116" t="s">
        <v>1218</v>
      </c>
      <c r="P116" t="s">
        <v>1224</v>
      </c>
    </row>
    <row r="117" spans="1:16" x14ac:dyDescent="0.35">
      <c r="A117" s="1">
        <f t="shared" si="1"/>
        <v>116</v>
      </c>
      <c r="B117" s="1" t="s">
        <v>840</v>
      </c>
      <c r="C117" t="s">
        <v>836</v>
      </c>
      <c r="D117" t="s">
        <v>181</v>
      </c>
      <c r="E117" s="33" t="s">
        <v>82</v>
      </c>
      <c r="F117" s="33" t="s">
        <v>8</v>
      </c>
      <c r="G117" s="33" t="s">
        <v>7</v>
      </c>
      <c r="H117" s="33" t="s">
        <v>7</v>
      </c>
      <c r="I117" s="33" t="s">
        <v>8</v>
      </c>
      <c r="J117" s="33" t="s">
        <v>7</v>
      </c>
      <c r="K117" s="34">
        <v>1</v>
      </c>
      <c r="L117" s="34" t="str">
        <f>IF(Noms_de_les_cases[[#This Row],[Nivell 
d''us (%)]]&gt;0.7,"Habitual",IF(Noms_de_les_cases[[#This Row],[Nivell 
d''us (%)]]&lt;0.3,"Minoritari","Ocasional"))</f>
        <v>Habitual</v>
      </c>
      <c r="M117" s="33" t="s">
        <v>78</v>
      </c>
      <c r="N117" s="33" t="s">
        <v>18</v>
      </c>
      <c r="O117" t="s">
        <v>1218</v>
      </c>
      <c r="P117" t="s">
        <v>1224</v>
      </c>
    </row>
    <row r="118" spans="1:16" x14ac:dyDescent="0.35">
      <c r="A118" s="1">
        <f t="shared" si="1"/>
        <v>117</v>
      </c>
      <c r="B118" s="1" t="s">
        <v>906</v>
      </c>
      <c r="C118" t="s">
        <v>905</v>
      </c>
      <c r="D118" t="s">
        <v>181</v>
      </c>
      <c r="E118" s="33" t="s">
        <v>82</v>
      </c>
      <c r="F118" s="33" t="s">
        <v>7</v>
      </c>
      <c r="G118" s="33" t="s">
        <v>7</v>
      </c>
      <c r="H118" s="33" t="s">
        <v>7</v>
      </c>
      <c r="I118" s="33" t="s">
        <v>8</v>
      </c>
      <c r="J118" s="33" t="s">
        <v>7</v>
      </c>
      <c r="K118" s="34">
        <v>1</v>
      </c>
      <c r="L118" s="34" t="str">
        <f>IF(Noms_de_les_cases[[#This Row],[Nivell 
d''us (%)]]&gt;0.7,"Habitual",IF(Noms_de_les_cases[[#This Row],[Nivell 
d''us (%)]]&lt;0.3,"Minoritari","Ocasional"))</f>
        <v>Habitual</v>
      </c>
      <c r="M118" s="33" t="s">
        <v>78</v>
      </c>
      <c r="N118" s="33" t="s">
        <v>18</v>
      </c>
      <c r="O118" t="s">
        <v>1219</v>
      </c>
      <c r="P118" t="s">
        <v>1225</v>
      </c>
    </row>
    <row r="119" spans="1:16" x14ac:dyDescent="0.35">
      <c r="A119" s="1">
        <f t="shared" si="1"/>
        <v>118</v>
      </c>
      <c r="B119" s="1" t="s">
        <v>1349</v>
      </c>
      <c r="C119" t="s">
        <v>1346</v>
      </c>
      <c r="D119" t="s">
        <v>6</v>
      </c>
      <c r="E119" s="33" t="s">
        <v>82</v>
      </c>
      <c r="F119" s="33" t="s">
        <v>7</v>
      </c>
      <c r="G119" s="33" t="s">
        <v>7</v>
      </c>
      <c r="H119" s="33" t="s">
        <v>7</v>
      </c>
      <c r="I119" s="33" t="s">
        <v>8</v>
      </c>
      <c r="J119" s="33" t="s">
        <v>8</v>
      </c>
      <c r="K119" s="34">
        <v>0.2</v>
      </c>
      <c r="L119" s="34" t="str">
        <f>IF(Noms_de_les_cases[[#This Row],[Nivell 
d''us (%)]]&gt;0.7,"Habitual",IF(Noms_de_les_cases[[#This Row],[Nivell 
d''us (%)]]&lt;0.3,"Minoritari","Ocasional"))</f>
        <v>Minoritari</v>
      </c>
      <c r="M119" s="33" t="s">
        <v>78</v>
      </c>
      <c r="N119" s="33" t="s">
        <v>17</v>
      </c>
      <c r="O119" t="s">
        <v>1219</v>
      </c>
      <c r="P119" t="s">
        <v>1225</v>
      </c>
    </row>
    <row r="120" spans="1:16" x14ac:dyDescent="0.35">
      <c r="A120" s="1">
        <f t="shared" si="1"/>
        <v>119</v>
      </c>
      <c r="B120" s="1" t="s">
        <v>414</v>
      </c>
      <c r="C120" t="s">
        <v>415</v>
      </c>
      <c r="D120" t="s">
        <v>86</v>
      </c>
      <c r="E120" s="33" t="s">
        <v>82</v>
      </c>
      <c r="F120" s="33" t="s">
        <v>7</v>
      </c>
      <c r="G120" s="33" t="s">
        <v>7</v>
      </c>
      <c r="H120" s="33" t="s">
        <v>7</v>
      </c>
      <c r="I120" s="33" t="s">
        <v>7</v>
      </c>
      <c r="J120" s="33" t="s">
        <v>7</v>
      </c>
      <c r="K120" s="34">
        <v>0.6</v>
      </c>
      <c r="L120" s="34" t="str">
        <f>IF(Noms_de_les_cases[[#This Row],[Nivell 
d''us (%)]]&gt;0.7,"Habitual",IF(Noms_de_les_cases[[#This Row],[Nivell 
d''us (%)]]&lt;0.3,"Minoritari","Ocasional"))</f>
        <v>Ocasional</v>
      </c>
      <c r="M120" s="33" t="s">
        <v>78</v>
      </c>
      <c r="N120" s="33" t="s">
        <v>17</v>
      </c>
      <c r="O120" t="s">
        <v>1219</v>
      </c>
      <c r="P120" t="s">
        <v>1225</v>
      </c>
    </row>
    <row r="121" spans="1:16" x14ac:dyDescent="0.35">
      <c r="A121" s="1">
        <f t="shared" si="1"/>
        <v>120</v>
      </c>
      <c r="B121" s="1" t="s">
        <v>1468</v>
      </c>
      <c r="C121" t="s">
        <v>965</v>
      </c>
      <c r="D121" t="s">
        <v>89</v>
      </c>
      <c r="E121" s="33" t="s">
        <v>82</v>
      </c>
      <c r="F121" s="33" t="s">
        <v>7</v>
      </c>
      <c r="G121" s="33" t="s">
        <v>7</v>
      </c>
      <c r="H121" s="33" t="s">
        <v>7</v>
      </c>
      <c r="I121" s="33" t="s">
        <v>8</v>
      </c>
      <c r="J121" s="33" t="s">
        <v>8</v>
      </c>
      <c r="K121" s="34">
        <v>0.2</v>
      </c>
      <c r="L121" s="34" t="str">
        <f>IF(Noms_de_les_cases[[#This Row],[Nivell 
d''us (%)]]&gt;0.7,"Habitual",IF(Noms_de_les_cases[[#This Row],[Nivell 
d''us (%)]]&lt;0.3,"Minoritari","Ocasional"))</f>
        <v>Minoritari</v>
      </c>
      <c r="M121" s="33" t="s">
        <v>38</v>
      </c>
      <c r="N121" s="33" t="s">
        <v>17</v>
      </c>
      <c r="O121" t="s">
        <v>1218</v>
      </c>
      <c r="P121" t="s">
        <v>1268</v>
      </c>
    </row>
    <row r="122" spans="1:16" x14ac:dyDescent="0.35">
      <c r="A122" s="1">
        <f t="shared" si="1"/>
        <v>121</v>
      </c>
      <c r="B122" s="1" t="s">
        <v>808</v>
      </c>
      <c r="C122" t="s">
        <v>809</v>
      </c>
      <c r="D122" t="s">
        <v>24</v>
      </c>
      <c r="E122" s="33" t="s">
        <v>82</v>
      </c>
      <c r="F122" s="33" t="s">
        <v>7</v>
      </c>
      <c r="G122" s="33" t="s">
        <v>7</v>
      </c>
      <c r="H122" s="33" t="s">
        <v>7</v>
      </c>
      <c r="I122" s="33" t="s">
        <v>7</v>
      </c>
      <c r="J122" s="33" t="s">
        <v>7</v>
      </c>
      <c r="K122" s="34">
        <v>0.8</v>
      </c>
      <c r="L122" s="34" t="str">
        <f>IF(Noms_de_les_cases[[#This Row],[Nivell 
d''us (%)]]&gt;0.7,"Habitual",IF(Noms_de_les_cases[[#This Row],[Nivell 
d''us (%)]]&lt;0.3,"Minoritari","Ocasional"))</f>
        <v>Habitual</v>
      </c>
      <c r="M122" s="33" t="s">
        <v>15</v>
      </c>
      <c r="N122" s="33" t="s">
        <v>17</v>
      </c>
      <c r="O122" t="s">
        <v>1221</v>
      </c>
      <c r="P122" t="s">
        <v>1268</v>
      </c>
    </row>
    <row r="123" spans="1:16" x14ac:dyDescent="0.35">
      <c r="A123" s="1">
        <f t="shared" si="1"/>
        <v>122</v>
      </c>
      <c r="B123" s="1" t="s">
        <v>856</v>
      </c>
      <c r="C123" t="s">
        <v>911</v>
      </c>
      <c r="D123" t="s">
        <v>89</v>
      </c>
      <c r="E123" s="33" t="s">
        <v>82</v>
      </c>
      <c r="F123" s="33" t="s">
        <v>7</v>
      </c>
      <c r="G123" s="33" t="s">
        <v>7</v>
      </c>
      <c r="H123" s="33" t="s">
        <v>7</v>
      </c>
      <c r="I123" s="33" t="s">
        <v>7</v>
      </c>
      <c r="J123" s="33" t="s">
        <v>7</v>
      </c>
      <c r="K123" s="34">
        <v>0.6</v>
      </c>
      <c r="L123" s="34" t="str">
        <f>IF(Noms_de_les_cases[[#This Row],[Nivell 
d''us (%)]]&gt;0.7,"Habitual",IF(Noms_de_les_cases[[#This Row],[Nivell 
d''us (%)]]&lt;0.3,"Minoritari","Ocasional"))</f>
        <v>Ocasional</v>
      </c>
      <c r="M123" s="33" t="s">
        <v>38</v>
      </c>
      <c r="N123" s="33" t="s">
        <v>17</v>
      </c>
      <c r="O123" t="s">
        <v>1221</v>
      </c>
      <c r="P123" t="s">
        <v>1268</v>
      </c>
    </row>
    <row r="124" spans="1:16" x14ac:dyDescent="0.35">
      <c r="A124" s="1">
        <f t="shared" si="1"/>
        <v>123</v>
      </c>
      <c r="B124" s="1" t="s">
        <v>856</v>
      </c>
      <c r="C124" t="s">
        <v>857</v>
      </c>
      <c r="D124" t="s">
        <v>181</v>
      </c>
      <c r="E124" s="33" t="s">
        <v>82</v>
      </c>
      <c r="F124" s="33" t="s">
        <v>7</v>
      </c>
      <c r="G124" s="33" t="s">
        <v>8</v>
      </c>
      <c r="H124" s="33" t="s">
        <v>7</v>
      </c>
      <c r="I124" s="33" t="s">
        <v>8</v>
      </c>
      <c r="J124" s="33" t="s">
        <v>8</v>
      </c>
      <c r="K124" s="34">
        <v>0.4</v>
      </c>
      <c r="L124" s="34" t="str">
        <f>IF(Noms_de_les_cases[[#This Row],[Nivell 
d''us (%)]]&gt;0.7,"Habitual",IF(Noms_de_les_cases[[#This Row],[Nivell 
d''us (%)]]&lt;0.3,"Minoritari","Ocasional"))</f>
        <v>Ocasional</v>
      </c>
      <c r="M124" s="33" t="s">
        <v>38</v>
      </c>
      <c r="N124" s="33" t="s">
        <v>17</v>
      </c>
      <c r="O124" t="s">
        <v>1221</v>
      </c>
      <c r="P124" t="s">
        <v>1268</v>
      </c>
    </row>
    <row r="125" spans="1:16" x14ac:dyDescent="0.35">
      <c r="A125" s="1">
        <f t="shared" si="1"/>
        <v>124</v>
      </c>
      <c r="B125" s="1" t="s">
        <v>323</v>
      </c>
      <c r="C125" t="s">
        <v>322</v>
      </c>
      <c r="D125" t="s">
        <v>92</v>
      </c>
      <c r="E125" s="33" t="s">
        <v>82</v>
      </c>
      <c r="F125" s="33" t="s">
        <v>7</v>
      </c>
      <c r="G125" s="33" t="s">
        <v>7</v>
      </c>
      <c r="H125" s="33" t="s">
        <v>7</v>
      </c>
      <c r="I125" s="33" t="s">
        <v>8</v>
      </c>
      <c r="J125" s="33" t="s">
        <v>8</v>
      </c>
      <c r="K125" s="34">
        <v>0.4</v>
      </c>
      <c r="L125" s="34" t="str">
        <f>IF(Noms_de_les_cases[[#This Row],[Nivell 
d''us (%)]]&gt;0.7,"Habitual",IF(Noms_de_les_cases[[#This Row],[Nivell 
d''us (%)]]&lt;0.3,"Minoritari","Ocasional"))</f>
        <v>Ocasional</v>
      </c>
      <c r="M125" s="33" t="s">
        <v>15</v>
      </c>
      <c r="N125" s="33" t="s">
        <v>19</v>
      </c>
      <c r="O125" t="s">
        <v>1221</v>
      </c>
      <c r="P125" t="s">
        <v>1270</v>
      </c>
    </row>
    <row r="126" spans="1:16" x14ac:dyDescent="0.35">
      <c r="A126" s="1">
        <f t="shared" si="1"/>
        <v>125</v>
      </c>
      <c r="B126" s="1" t="s">
        <v>1199</v>
      </c>
      <c r="C126" t="s">
        <v>940</v>
      </c>
      <c r="D126" t="s">
        <v>89</v>
      </c>
      <c r="E126" s="33" t="s">
        <v>82</v>
      </c>
      <c r="F126" s="33" t="s">
        <v>8</v>
      </c>
      <c r="G126" s="33" t="s">
        <v>7</v>
      </c>
      <c r="H126" s="33" t="s">
        <v>7</v>
      </c>
      <c r="I126" s="33" t="s">
        <v>8</v>
      </c>
      <c r="J126" s="33" t="s">
        <v>8</v>
      </c>
      <c r="K126" s="34">
        <v>0.2</v>
      </c>
      <c r="L126" s="34" t="str">
        <f>IF(Noms_de_les_cases[[#This Row],[Nivell 
d''us (%)]]&gt;0.7,"Habitual",IF(Noms_de_les_cases[[#This Row],[Nivell 
d''us (%)]]&lt;0.3,"Minoritari","Ocasional"))</f>
        <v>Minoritari</v>
      </c>
      <c r="M126" s="33" t="s">
        <v>15</v>
      </c>
      <c r="N126" s="33" t="s">
        <v>18</v>
      </c>
      <c r="O126" t="s">
        <v>1221</v>
      </c>
      <c r="P126" t="s">
        <v>1270</v>
      </c>
    </row>
    <row r="127" spans="1:16" x14ac:dyDescent="0.35">
      <c r="A127" s="1">
        <f t="shared" si="1"/>
        <v>126</v>
      </c>
      <c r="B127" s="1" t="s">
        <v>868</v>
      </c>
      <c r="C127" t="s">
        <v>869</v>
      </c>
      <c r="D127" t="s">
        <v>181</v>
      </c>
      <c r="E127" s="33" t="s">
        <v>82</v>
      </c>
      <c r="F127" s="33" t="s">
        <v>7</v>
      </c>
      <c r="G127" s="33" t="s">
        <v>8</v>
      </c>
      <c r="H127" s="33" t="s">
        <v>7</v>
      </c>
      <c r="I127" s="33" t="s">
        <v>7</v>
      </c>
      <c r="J127" s="33" t="s">
        <v>8</v>
      </c>
      <c r="K127" s="34">
        <v>0.4</v>
      </c>
      <c r="L127" s="34" t="str">
        <f>IF(Noms_de_les_cases[[#This Row],[Nivell 
d''us (%)]]&gt;0.7,"Habitual",IF(Noms_de_les_cases[[#This Row],[Nivell 
d''us (%)]]&lt;0.3,"Minoritari","Ocasional"))</f>
        <v>Ocasional</v>
      </c>
      <c r="M127" s="33" t="s">
        <v>15</v>
      </c>
      <c r="N127" s="33" t="s">
        <v>17</v>
      </c>
      <c r="O127" t="s">
        <v>1221</v>
      </c>
      <c r="P127" t="s">
        <v>1270</v>
      </c>
    </row>
    <row r="128" spans="1:16" x14ac:dyDescent="0.35">
      <c r="A128" s="1">
        <f t="shared" si="1"/>
        <v>127</v>
      </c>
      <c r="B128" s="1" t="s">
        <v>1338</v>
      </c>
      <c r="C128" t="s">
        <v>841</v>
      </c>
      <c r="D128" t="s">
        <v>181</v>
      </c>
      <c r="E128" s="33" t="s">
        <v>81</v>
      </c>
      <c r="F128" s="33" t="s">
        <v>7</v>
      </c>
      <c r="G128" s="33" t="s">
        <v>7</v>
      </c>
      <c r="H128" s="33" t="s">
        <v>7</v>
      </c>
      <c r="I128" s="33" t="s">
        <v>8</v>
      </c>
      <c r="J128" s="33" t="s">
        <v>8</v>
      </c>
      <c r="K128" s="34">
        <v>0.4</v>
      </c>
      <c r="L128" s="34" t="str">
        <f>IF(Noms_de_les_cases[[#This Row],[Nivell 
d''us (%)]]&gt;0.7,"Habitual",IF(Noms_de_les_cases[[#This Row],[Nivell 
d''us (%)]]&lt;0.3,"Minoritari","Ocasional"))</f>
        <v>Ocasional</v>
      </c>
      <c r="M128" s="33" t="s">
        <v>14</v>
      </c>
      <c r="N128" s="33" t="s">
        <v>17</v>
      </c>
      <c r="O128" t="s">
        <v>1218</v>
      </c>
      <c r="P128" t="s">
        <v>1228</v>
      </c>
    </row>
    <row r="129" spans="1:16" x14ac:dyDescent="0.35">
      <c r="A129" s="1">
        <f t="shared" si="1"/>
        <v>128</v>
      </c>
      <c r="B129" s="1" t="s">
        <v>1384</v>
      </c>
      <c r="C129" t="s">
        <v>462</v>
      </c>
      <c r="D129" t="s">
        <v>86</v>
      </c>
      <c r="E129" s="33" t="s">
        <v>82</v>
      </c>
      <c r="F129" s="33" t="s">
        <v>7</v>
      </c>
      <c r="G129" s="33" t="s">
        <v>8</v>
      </c>
      <c r="H129" s="33" t="s">
        <v>7</v>
      </c>
      <c r="I129" s="33" t="s">
        <v>7</v>
      </c>
      <c r="J129" s="33" t="s">
        <v>8</v>
      </c>
      <c r="K129" s="34">
        <v>0.2</v>
      </c>
      <c r="L129" s="34" t="str">
        <f>IF(Noms_de_les_cases[[#This Row],[Nivell 
d''us (%)]]&gt;0.7,"Habitual",IF(Noms_de_les_cases[[#This Row],[Nivell 
d''us (%)]]&lt;0.3,"Minoritari","Ocasional"))</f>
        <v>Minoritari</v>
      </c>
      <c r="M129" s="33" t="s">
        <v>15</v>
      </c>
      <c r="N129" s="33" t="s">
        <v>19</v>
      </c>
      <c r="O129" t="s">
        <v>1221</v>
      </c>
      <c r="P129" t="s">
        <v>1270</v>
      </c>
    </row>
    <row r="130" spans="1:16" x14ac:dyDescent="0.35">
      <c r="A130" s="1">
        <f t="shared" si="1"/>
        <v>129</v>
      </c>
      <c r="B130" s="1" t="s">
        <v>1385</v>
      </c>
      <c r="C130" t="s">
        <v>919</v>
      </c>
      <c r="D130" t="s">
        <v>89</v>
      </c>
      <c r="E130" s="33" t="s">
        <v>82</v>
      </c>
      <c r="F130" s="33" t="s">
        <v>7</v>
      </c>
      <c r="G130" s="33" t="s">
        <v>7</v>
      </c>
      <c r="H130" s="33" t="s">
        <v>7</v>
      </c>
      <c r="I130" s="33" t="s">
        <v>8</v>
      </c>
      <c r="J130" s="33" t="s">
        <v>7</v>
      </c>
      <c r="K130" s="34">
        <v>1</v>
      </c>
      <c r="L130" s="34" t="str">
        <f>IF(Noms_de_les_cases[[#This Row],[Nivell 
d''us (%)]]&gt;0.7,"Habitual",IF(Noms_de_les_cases[[#This Row],[Nivell 
d''us (%)]]&lt;0.3,"Minoritari","Ocasional"))</f>
        <v>Habitual</v>
      </c>
      <c r="M130" s="33" t="s">
        <v>78</v>
      </c>
      <c r="N130" s="33" t="s">
        <v>18</v>
      </c>
      <c r="O130" t="s">
        <v>1218</v>
      </c>
      <c r="P130" t="s">
        <v>1224</v>
      </c>
    </row>
    <row r="131" spans="1:16" x14ac:dyDescent="0.35">
      <c r="A131" s="1">
        <f t="shared" si="1"/>
        <v>130</v>
      </c>
      <c r="B131" s="1" t="s">
        <v>1386</v>
      </c>
      <c r="C131" t="s">
        <v>1083</v>
      </c>
      <c r="D131" t="s">
        <v>85</v>
      </c>
      <c r="E131" s="33" t="s">
        <v>81</v>
      </c>
      <c r="F131" s="33" t="s">
        <v>7</v>
      </c>
      <c r="G131" s="33" t="s">
        <v>7</v>
      </c>
      <c r="H131" s="33" t="s">
        <v>7</v>
      </c>
      <c r="I131" s="33" t="s">
        <v>7</v>
      </c>
      <c r="J131" s="33" t="s">
        <v>7</v>
      </c>
      <c r="K131" s="34">
        <v>0.6</v>
      </c>
      <c r="L131" s="34" t="str">
        <f>IF(Noms_de_les_cases[[#This Row],[Nivell 
d''us (%)]]&gt;0.7,"Habitual",IF(Noms_de_les_cases[[#This Row],[Nivell 
d''us (%)]]&lt;0.3,"Minoritari","Ocasional"))</f>
        <v>Ocasional</v>
      </c>
      <c r="M131" s="33" t="s">
        <v>78</v>
      </c>
      <c r="N131" s="33" t="s">
        <v>17</v>
      </c>
      <c r="O131" t="s">
        <v>1218</v>
      </c>
      <c r="P131" t="s">
        <v>1224</v>
      </c>
    </row>
    <row r="132" spans="1:16" x14ac:dyDescent="0.35">
      <c r="A132" s="1">
        <f t="shared" ref="A132:A195" si="2">A131+1</f>
        <v>131</v>
      </c>
      <c r="B132" s="1" t="s">
        <v>1387</v>
      </c>
      <c r="C132" t="s">
        <v>119</v>
      </c>
      <c r="D132" t="s">
        <v>91</v>
      </c>
      <c r="E132" s="33" t="s">
        <v>81</v>
      </c>
      <c r="F132" s="33" t="s">
        <v>7</v>
      </c>
      <c r="G132" s="33" t="s">
        <v>7</v>
      </c>
      <c r="H132" s="33" t="s">
        <v>7</v>
      </c>
      <c r="I132" s="33" t="s">
        <v>7</v>
      </c>
      <c r="J132" s="33" t="s">
        <v>7</v>
      </c>
      <c r="K132" s="34">
        <v>1</v>
      </c>
      <c r="L132" s="34" t="str">
        <f>IF(Noms_de_les_cases[[#This Row],[Nivell 
d''us (%)]]&gt;0.7,"Habitual",IF(Noms_de_les_cases[[#This Row],[Nivell 
d''us (%)]]&lt;0.3,"Minoritari","Ocasional"))</f>
        <v>Habitual</v>
      </c>
      <c r="M132" s="33" t="s">
        <v>16</v>
      </c>
      <c r="N132" s="33" t="s">
        <v>18</v>
      </c>
      <c r="O132" t="s">
        <v>1234</v>
      </c>
      <c r="P132" t="s">
        <v>1233</v>
      </c>
    </row>
    <row r="133" spans="1:16" x14ac:dyDescent="0.35">
      <c r="A133" s="1">
        <f t="shared" si="2"/>
        <v>132</v>
      </c>
      <c r="B133" s="1" t="s">
        <v>1388</v>
      </c>
      <c r="C133" t="s">
        <v>309</v>
      </c>
      <c r="D133" t="s">
        <v>86</v>
      </c>
      <c r="E133" s="33" t="s">
        <v>81</v>
      </c>
      <c r="F133" s="33" t="s">
        <v>7</v>
      </c>
      <c r="G133" s="33" t="s">
        <v>7</v>
      </c>
      <c r="H133" s="33" t="s">
        <v>7</v>
      </c>
      <c r="I133" s="33" t="s">
        <v>7</v>
      </c>
      <c r="J133" s="33" t="s">
        <v>7</v>
      </c>
      <c r="K133" s="34">
        <v>0.6</v>
      </c>
      <c r="L133" s="34" t="str">
        <f>IF(Noms_de_les_cases[[#This Row],[Nivell 
d''us (%)]]&gt;0.7,"Habitual",IF(Noms_de_les_cases[[#This Row],[Nivell 
d''us (%)]]&lt;0.3,"Minoritari","Ocasional"))</f>
        <v>Ocasional</v>
      </c>
      <c r="M133" s="33" t="s">
        <v>14</v>
      </c>
      <c r="N133" s="33" t="s">
        <v>17</v>
      </c>
      <c r="O133" t="s">
        <v>1218</v>
      </c>
      <c r="P133" t="s">
        <v>1228</v>
      </c>
    </row>
    <row r="134" spans="1:16" x14ac:dyDescent="0.35">
      <c r="A134" s="1">
        <f t="shared" si="2"/>
        <v>133</v>
      </c>
      <c r="B134" s="1" t="s">
        <v>1389</v>
      </c>
      <c r="C134" t="s">
        <v>841</v>
      </c>
      <c r="D134" t="s">
        <v>181</v>
      </c>
      <c r="E134" s="33" t="s">
        <v>81</v>
      </c>
      <c r="F134" s="33" t="s">
        <v>7</v>
      </c>
      <c r="G134" s="33" t="s">
        <v>7</v>
      </c>
      <c r="H134" s="33" t="s">
        <v>7</v>
      </c>
      <c r="I134" s="33" t="s">
        <v>7</v>
      </c>
      <c r="J134" s="33" t="s">
        <v>7</v>
      </c>
      <c r="K134" s="34">
        <v>1</v>
      </c>
      <c r="L134" s="34" t="str">
        <f>IF(Noms_de_les_cases[[#This Row],[Nivell 
d''us (%)]]&gt;0.7,"Habitual",IF(Noms_de_les_cases[[#This Row],[Nivell 
d''us (%)]]&lt;0.3,"Minoritari","Ocasional"))</f>
        <v>Habitual</v>
      </c>
      <c r="M134" s="33" t="s">
        <v>14</v>
      </c>
      <c r="N134" s="33" t="s">
        <v>17</v>
      </c>
      <c r="O134" t="s">
        <v>1218</v>
      </c>
      <c r="P134" t="s">
        <v>1228</v>
      </c>
    </row>
    <row r="135" spans="1:16" x14ac:dyDescent="0.35">
      <c r="A135" s="1">
        <f t="shared" si="2"/>
        <v>134</v>
      </c>
      <c r="B135" s="1" t="s">
        <v>1519</v>
      </c>
      <c r="C135" t="s">
        <v>337</v>
      </c>
      <c r="D135" t="s">
        <v>92</v>
      </c>
      <c r="E135" s="33" t="s">
        <v>81</v>
      </c>
      <c r="F135" s="33" t="s">
        <v>7</v>
      </c>
      <c r="G135" s="33" t="s">
        <v>7</v>
      </c>
      <c r="H135" s="33" t="s">
        <v>8</v>
      </c>
      <c r="I135" s="33" t="s">
        <v>7</v>
      </c>
      <c r="J135" s="33" t="s">
        <v>8</v>
      </c>
      <c r="K135" s="34">
        <v>0.4</v>
      </c>
      <c r="L135" s="34" t="str">
        <f>IF(Noms_de_les_cases[[#This Row],[Nivell 
d''us (%)]]&gt;0.7,"Habitual",IF(Noms_de_les_cases[[#This Row],[Nivell 
d''us (%)]]&lt;0.3,"Minoritari","Ocasional"))</f>
        <v>Ocasional</v>
      </c>
      <c r="M135" s="33" t="s">
        <v>78</v>
      </c>
      <c r="N135" s="33" t="s">
        <v>17</v>
      </c>
      <c r="O135" t="s">
        <v>1219</v>
      </c>
      <c r="P135" t="s">
        <v>1225</v>
      </c>
    </row>
    <row r="136" spans="1:16" x14ac:dyDescent="0.35">
      <c r="A136" s="1">
        <f t="shared" si="2"/>
        <v>135</v>
      </c>
      <c r="B136" s="1" t="s">
        <v>1390</v>
      </c>
      <c r="C136" t="s">
        <v>997</v>
      </c>
      <c r="D136" t="s">
        <v>89</v>
      </c>
      <c r="E136" s="33" t="s">
        <v>81</v>
      </c>
      <c r="F136" s="33" t="s">
        <v>7</v>
      </c>
      <c r="G136" s="33" t="s">
        <v>7</v>
      </c>
      <c r="H136" s="33" t="s">
        <v>7</v>
      </c>
      <c r="I136" s="33" t="s">
        <v>8</v>
      </c>
      <c r="J136" s="33" t="s">
        <v>7</v>
      </c>
      <c r="K136" s="34">
        <v>0.6</v>
      </c>
      <c r="L136" s="34" t="str">
        <f>IF(Noms_de_les_cases[[#This Row],[Nivell 
d''us (%)]]&gt;0.7,"Habitual",IF(Noms_de_les_cases[[#This Row],[Nivell 
d''us (%)]]&lt;0.3,"Minoritari","Ocasional"))</f>
        <v>Ocasional</v>
      </c>
      <c r="M136" s="33" t="s">
        <v>14</v>
      </c>
      <c r="N136" s="33" t="s">
        <v>17</v>
      </c>
      <c r="O136" t="s">
        <v>1218</v>
      </c>
      <c r="P136" t="s">
        <v>1273</v>
      </c>
    </row>
    <row r="137" spans="1:16" x14ac:dyDescent="0.35">
      <c r="A137" s="1">
        <f t="shared" si="2"/>
        <v>136</v>
      </c>
      <c r="B137" s="1" t="s">
        <v>1391</v>
      </c>
      <c r="C137" t="s">
        <v>322</v>
      </c>
      <c r="D137" t="s">
        <v>92</v>
      </c>
      <c r="E137" s="33" t="s">
        <v>81</v>
      </c>
      <c r="F137" s="33" t="s">
        <v>7</v>
      </c>
      <c r="G137" s="33" t="s">
        <v>7</v>
      </c>
      <c r="H137" s="33" t="s">
        <v>7</v>
      </c>
      <c r="I137" s="33" t="s">
        <v>8</v>
      </c>
      <c r="J137" s="33" t="s">
        <v>7</v>
      </c>
      <c r="K137" s="34">
        <v>0.8</v>
      </c>
      <c r="L137" s="34" t="str">
        <f>IF(Noms_de_les_cases[[#This Row],[Nivell 
d''us (%)]]&gt;0.7,"Habitual",IF(Noms_de_les_cases[[#This Row],[Nivell 
d''us (%)]]&lt;0.3,"Minoritari","Ocasional"))</f>
        <v>Habitual</v>
      </c>
      <c r="M137" s="33" t="s">
        <v>14</v>
      </c>
      <c r="N137" s="33" t="s">
        <v>19</v>
      </c>
      <c r="O137" t="s">
        <v>1218</v>
      </c>
      <c r="P137" t="s">
        <v>1228</v>
      </c>
    </row>
    <row r="138" spans="1:16" x14ac:dyDescent="0.35">
      <c r="A138" s="1">
        <f t="shared" si="2"/>
        <v>137</v>
      </c>
      <c r="B138" s="1" t="s">
        <v>1392</v>
      </c>
      <c r="C138" t="s">
        <v>723</v>
      </c>
      <c r="D138" t="s">
        <v>84</v>
      </c>
      <c r="E138" s="33" t="s">
        <v>81</v>
      </c>
      <c r="F138" s="33" t="s">
        <v>7</v>
      </c>
      <c r="G138" s="33" t="s">
        <v>7</v>
      </c>
      <c r="H138" s="33" t="s">
        <v>7</v>
      </c>
      <c r="I138" s="33" t="s">
        <v>8</v>
      </c>
      <c r="J138" s="33" t="s">
        <v>7</v>
      </c>
      <c r="K138" s="34">
        <v>0.8</v>
      </c>
      <c r="L138" s="34" t="str">
        <f>IF(Noms_de_les_cases[[#This Row],[Nivell 
d''us (%)]]&gt;0.7,"Habitual",IF(Noms_de_les_cases[[#This Row],[Nivell 
d''us (%)]]&lt;0.3,"Minoritari","Ocasional"))</f>
        <v>Habitual</v>
      </c>
      <c r="M138" s="33" t="s">
        <v>14</v>
      </c>
      <c r="N138" s="33" t="s">
        <v>17</v>
      </c>
      <c r="O138" t="s">
        <v>1218</v>
      </c>
      <c r="P138" t="s">
        <v>1228</v>
      </c>
    </row>
    <row r="139" spans="1:16" x14ac:dyDescent="0.35">
      <c r="A139" s="1">
        <f t="shared" si="2"/>
        <v>138</v>
      </c>
      <c r="B139" s="1" t="s">
        <v>1551</v>
      </c>
      <c r="C139" t="s">
        <v>343</v>
      </c>
      <c r="D139" t="s">
        <v>92</v>
      </c>
      <c r="E139" s="33" t="s">
        <v>81</v>
      </c>
      <c r="F139" s="33" t="s">
        <v>7</v>
      </c>
      <c r="G139" s="33" t="s">
        <v>7</v>
      </c>
      <c r="H139" s="33" t="s">
        <v>7</v>
      </c>
      <c r="I139" s="33" t="s">
        <v>7</v>
      </c>
      <c r="J139" s="33" t="s">
        <v>7</v>
      </c>
      <c r="K139" s="34">
        <v>0.6</v>
      </c>
      <c r="L139" s="34" t="str">
        <f>IF(Noms_de_les_cases[[#This Row],[Nivell 
d''us (%)]]&gt;0.7,"Habitual",IF(Noms_de_les_cases[[#This Row],[Nivell 
d''us (%)]]&lt;0.3,"Minoritari","Ocasional"))</f>
        <v>Ocasional</v>
      </c>
      <c r="M139" s="33" t="s">
        <v>14</v>
      </c>
      <c r="N139" s="33" t="s">
        <v>20</v>
      </c>
      <c r="O139" t="s">
        <v>1219</v>
      </c>
      <c r="P139" t="s">
        <v>1225</v>
      </c>
    </row>
    <row r="140" spans="1:16" x14ac:dyDescent="0.35">
      <c r="A140" s="1">
        <f t="shared" si="2"/>
        <v>139</v>
      </c>
      <c r="B140" s="1" t="s">
        <v>1393</v>
      </c>
      <c r="C140" t="s">
        <v>570</v>
      </c>
      <c r="D140" t="s">
        <v>85</v>
      </c>
      <c r="E140" s="33" t="s">
        <v>81</v>
      </c>
      <c r="F140" s="33" t="s">
        <v>8</v>
      </c>
      <c r="G140" s="33" t="s">
        <v>7</v>
      </c>
      <c r="H140" s="33" t="s">
        <v>7</v>
      </c>
      <c r="I140" s="33" t="s">
        <v>8</v>
      </c>
      <c r="J140" s="33" t="s">
        <v>8</v>
      </c>
      <c r="K140" s="34">
        <v>0.2</v>
      </c>
      <c r="L140" s="34" t="str">
        <f>IF(Noms_de_les_cases[[#This Row],[Nivell 
d''us (%)]]&gt;0.7,"Habitual",IF(Noms_de_les_cases[[#This Row],[Nivell 
d''us (%)]]&lt;0.3,"Minoritari","Ocasional"))</f>
        <v>Minoritari</v>
      </c>
      <c r="M140" s="33" t="s">
        <v>78</v>
      </c>
      <c r="N140" s="33" t="s">
        <v>18</v>
      </c>
      <c r="O140" t="s">
        <v>1218</v>
      </c>
      <c r="P140" t="s">
        <v>1224</v>
      </c>
    </row>
    <row r="141" spans="1:16" x14ac:dyDescent="0.35">
      <c r="A141" s="1">
        <f t="shared" si="2"/>
        <v>140</v>
      </c>
      <c r="B141" s="1" t="s">
        <v>1550</v>
      </c>
      <c r="C141" t="s">
        <v>570</v>
      </c>
      <c r="D141" t="s">
        <v>85</v>
      </c>
      <c r="E141" s="33" t="s">
        <v>81</v>
      </c>
      <c r="F141" s="33" t="s">
        <v>8</v>
      </c>
      <c r="G141" s="33" t="s">
        <v>7</v>
      </c>
      <c r="H141" s="33" t="s">
        <v>7</v>
      </c>
      <c r="I141" s="33" t="s">
        <v>8</v>
      </c>
      <c r="J141" s="33" t="s">
        <v>8</v>
      </c>
      <c r="K141" s="34">
        <v>0.2</v>
      </c>
      <c r="L141" s="34" t="str">
        <f>IF(Noms_de_les_cases[[#This Row],[Nivell 
d''us (%)]]&gt;0.7,"Habitual",IF(Noms_de_les_cases[[#This Row],[Nivell 
d''us (%)]]&lt;0.3,"Minoritari","Ocasional"))</f>
        <v>Minoritari</v>
      </c>
      <c r="M141" s="33" t="s">
        <v>78</v>
      </c>
      <c r="N141" s="33" t="s">
        <v>18</v>
      </c>
      <c r="O141" t="s">
        <v>1219</v>
      </c>
      <c r="P141" t="s">
        <v>1225</v>
      </c>
    </row>
    <row r="142" spans="1:16" x14ac:dyDescent="0.35">
      <c r="A142" s="1">
        <f t="shared" si="2"/>
        <v>141</v>
      </c>
      <c r="B142" s="1" t="s">
        <v>1394</v>
      </c>
      <c r="C142" t="s">
        <v>554</v>
      </c>
      <c r="D142" t="s">
        <v>85</v>
      </c>
      <c r="E142" s="33" t="s">
        <v>81</v>
      </c>
      <c r="F142" s="33" t="s">
        <v>7</v>
      </c>
      <c r="G142" s="33" t="s">
        <v>7</v>
      </c>
      <c r="H142" s="33" t="s">
        <v>7</v>
      </c>
      <c r="I142" s="33" t="s">
        <v>7</v>
      </c>
      <c r="J142" s="33" t="s">
        <v>7</v>
      </c>
      <c r="K142" s="34">
        <v>1</v>
      </c>
      <c r="L142" s="34" t="str">
        <f>IF(Noms_de_les_cases[[#This Row],[Nivell 
d''us (%)]]&gt;0.7,"Habitual",IF(Noms_de_les_cases[[#This Row],[Nivell 
d''us (%)]]&lt;0.3,"Minoritari","Ocasional"))</f>
        <v>Habitual</v>
      </c>
      <c r="M142" s="33" t="s">
        <v>14</v>
      </c>
      <c r="N142" s="33" t="s">
        <v>17</v>
      </c>
      <c r="O142" t="s">
        <v>1218</v>
      </c>
      <c r="P142" t="s">
        <v>1228</v>
      </c>
    </row>
    <row r="143" spans="1:16" x14ac:dyDescent="0.35">
      <c r="A143" s="1">
        <f t="shared" si="2"/>
        <v>142</v>
      </c>
      <c r="B143" s="1" t="s">
        <v>1502</v>
      </c>
      <c r="C143" t="s">
        <v>75</v>
      </c>
      <c r="D143" t="s">
        <v>6</v>
      </c>
      <c r="E143" s="33" t="s">
        <v>81</v>
      </c>
      <c r="F143" s="33" t="s">
        <v>7</v>
      </c>
      <c r="G143" s="33" t="s">
        <v>7</v>
      </c>
      <c r="H143" s="33" t="s">
        <v>7</v>
      </c>
      <c r="I143" s="33" t="s">
        <v>8</v>
      </c>
      <c r="J143" s="33" t="s">
        <v>8</v>
      </c>
      <c r="K143" s="34">
        <v>0.2</v>
      </c>
      <c r="L143" s="34" t="str">
        <f>IF(Noms_de_les_cases[[#This Row],[Nivell 
d''us (%)]]&gt;0.7,"Habitual",IF(Noms_de_les_cases[[#This Row],[Nivell 
d''us (%)]]&lt;0.3,"Minoritari","Ocasional"))</f>
        <v>Minoritari</v>
      </c>
      <c r="M143" s="33" t="s">
        <v>78</v>
      </c>
      <c r="N143" s="33" t="s">
        <v>17</v>
      </c>
      <c r="O143" t="s">
        <v>1219</v>
      </c>
      <c r="P143" t="s">
        <v>1225</v>
      </c>
    </row>
    <row r="144" spans="1:16" x14ac:dyDescent="0.35">
      <c r="A144" s="1">
        <f t="shared" si="2"/>
        <v>143</v>
      </c>
      <c r="B144" s="1" t="s">
        <v>1395</v>
      </c>
      <c r="C144" t="s">
        <v>230</v>
      </c>
      <c r="D144" t="s">
        <v>88</v>
      </c>
      <c r="E144" s="33" t="s">
        <v>81</v>
      </c>
      <c r="F144" s="33" t="s">
        <v>7</v>
      </c>
      <c r="G144" s="33" t="s">
        <v>7</v>
      </c>
      <c r="H144" s="33" t="s">
        <v>7</v>
      </c>
      <c r="I144" s="33" t="s">
        <v>7</v>
      </c>
      <c r="J144" s="33" t="s">
        <v>7</v>
      </c>
      <c r="K144" s="34">
        <v>0.6</v>
      </c>
      <c r="L144" s="34" t="str">
        <f>IF(Noms_de_les_cases[[#This Row],[Nivell 
d''us (%)]]&gt;0.7,"Habitual",IF(Noms_de_les_cases[[#This Row],[Nivell 
d''us (%)]]&lt;0.3,"Minoritari","Ocasional"))</f>
        <v>Ocasional</v>
      </c>
      <c r="M144" s="33" t="s">
        <v>78</v>
      </c>
      <c r="N144" s="33" t="s">
        <v>17</v>
      </c>
      <c r="O144" t="s">
        <v>1235</v>
      </c>
      <c r="P144" t="s">
        <v>1226</v>
      </c>
    </row>
    <row r="145" spans="1:16" x14ac:dyDescent="0.35">
      <c r="A145" s="1">
        <f t="shared" si="2"/>
        <v>144</v>
      </c>
      <c r="B145" s="1" t="s">
        <v>1396</v>
      </c>
      <c r="C145" t="s">
        <v>60</v>
      </c>
      <c r="D145" t="s">
        <v>6</v>
      </c>
      <c r="E145" s="33" t="s">
        <v>81</v>
      </c>
      <c r="F145" s="33" t="s">
        <v>7</v>
      </c>
      <c r="G145" s="33" t="s">
        <v>7</v>
      </c>
      <c r="H145" s="33" t="s">
        <v>7</v>
      </c>
      <c r="I145" s="33" t="s">
        <v>7</v>
      </c>
      <c r="J145" s="33" t="s">
        <v>7</v>
      </c>
      <c r="K145" s="34">
        <v>1</v>
      </c>
      <c r="L145" s="34" t="str">
        <f>IF(Noms_de_les_cases[[#This Row],[Nivell 
d''us (%)]]&gt;0.7,"Habitual",IF(Noms_de_les_cases[[#This Row],[Nivell 
d''us (%)]]&lt;0.3,"Minoritari","Ocasional"))</f>
        <v>Habitual</v>
      </c>
      <c r="M145" s="33" t="s">
        <v>78</v>
      </c>
      <c r="N145" s="33" t="s">
        <v>17</v>
      </c>
      <c r="O145" t="s">
        <v>1218</v>
      </c>
      <c r="P145" t="s">
        <v>1224</v>
      </c>
    </row>
    <row r="146" spans="1:16" x14ac:dyDescent="0.35">
      <c r="A146" s="1">
        <f t="shared" si="2"/>
        <v>145</v>
      </c>
      <c r="B146" s="1" t="s">
        <v>1494</v>
      </c>
      <c r="C146" t="s">
        <v>1495</v>
      </c>
      <c r="D146" t="s">
        <v>6</v>
      </c>
      <c r="E146" s="33" t="s">
        <v>81</v>
      </c>
      <c r="F146" s="33" t="s">
        <v>7</v>
      </c>
      <c r="G146" s="33" t="s">
        <v>7</v>
      </c>
      <c r="H146" s="33" t="s">
        <v>7</v>
      </c>
      <c r="I146" s="33" t="s">
        <v>8</v>
      </c>
      <c r="J146" s="33" t="s">
        <v>8</v>
      </c>
      <c r="K146" s="34">
        <v>0.2</v>
      </c>
      <c r="L146" s="34" t="str">
        <f>IF(Noms_de_les_cases[[#This Row],[Nivell 
d''us (%)]]&gt;0.7,"Habitual",IF(Noms_de_les_cases[[#This Row],[Nivell 
d''us (%)]]&lt;0.3,"Minoritari","Ocasional"))</f>
        <v>Minoritari</v>
      </c>
      <c r="M146" s="33" t="s">
        <v>78</v>
      </c>
      <c r="N146" s="33" t="s">
        <v>17</v>
      </c>
      <c r="O146" t="s">
        <v>1220</v>
      </c>
      <c r="P146" t="s">
        <v>1240</v>
      </c>
    </row>
    <row r="147" spans="1:16" x14ac:dyDescent="0.35">
      <c r="A147" s="1">
        <f t="shared" si="2"/>
        <v>146</v>
      </c>
      <c r="B147" s="1" t="s">
        <v>1397</v>
      </c>
      <c r="C147" t="s">
        <v>1079</v>
      </c>
      <c r="D147" t="s">
        <v>84</v>
      </c>
      <c r="E147" s="33" t="s">
        <v>82</v>
      </c>
      <c r="F147" s="33" t="s">
        <v>7</v>
      </c>
      <c r="G147" s="33" t="s">
        <v>7</v>
      </c>
      <c r="H147" s="33" t="s">
        <v>7</v>
      </c>
      <c r="I147" s="33" t="s">
        <v>8</v>
      </c>
      <c r="J147" s="33" t="s">
        <v>8</v>
      </c>
      <c r="K147" s="34">
        <v>0.4</v>
      </c>
      <c r="L147" s="34" t="str">
        <f>IF(Noms_de_les_cases[[#This Row],[Nivell 
d''us (%)]]&gt;0.7,"Habitual",IF(Noms_de_les_cases[[#This Row],[Nivell 
d''us (%)]]&lt;0.3,"Minoritari","Ocasional"))</f>
        <v>Ocasional</v>
      </c>
      <c r="M147" s="33" t="s">
        <v>78</v>
      </c>
      <c r="N147" s="33" t="s">
        <v>17</v>
      </c>
      <c r="O147" t="s">
        <v>1218</v>
      </c>
      <c r="P147" t="s">
        <v>1224</v>
      </c>
    </row>
    <row r="148" spans="1:16" x14ac:dyDescent="0.35">
      <c r="A148" s="1">
        <f t="shared" si="2"/>
        <v>147</v>
      </c>
      <c r="B148" s="1" t="s">
        <v>1398</v>
      </c>
      <c r="C148" t="s">
        <v>55</v>
      </c>
      <c r="D148" t="s">
        <v>6</v>
      </c>
      <c r="E148" s="33" t="s">
        <v>82</v>
      </c>
      <c r="F148" s="33" t="s">
        <v>8</v>
      </c>
      <c r="G148" s="33" t="s">
        <v>7</v>
      </c>
      <c r="H148" s="33" t="s">
        <v>7</v>
      </c>
      <c r="I148" s="33" t="s">
        <v>8</v>
      </c>
      <c r="J148" s="33" t="s">
        <v>8</v>
      </c>
      <c r="K148" s="34">
        <v>0.2</v>
      </c>
      <c r="L148" s="34" t="str">
        <f>IF(Noms_de_les_cases[[#This Row],[Nivell 
d''us (%)]]&gt;0.7,"Habitual",IF(Noms_de_les_cases[[#This Row],[Nivell 
d''us (%)]]&lt;0.3,"Minoritari","Ocasional"))</f>
        <v>Minoritari</v>
      </c>
      <c r="M148" s="33" t="s">
        <v>78</v>
      </c>
      <c r="N148" s="33" t="s">
        <v>18</v>
      </c>
      <c r="O148" t="s">
        <v>1218</v>
      </c>
      <c r="P148" t="s">
        <v>1224</v>
      </c>
    </row>
    <row r="149" spans="1:16" x14ac:dyDescent="0.35">
      <c r="A149" s="1">
        <f t="shared" si="2"/>
        <v>148</v>
      </c>
      <c r="B149" s="1" t="s">
        <v>1399</v>
      </c>
      <c r="C149" t="s">
        <v>27</v>
      </c>
      <c r="D149" t="s">
        <v>24</v>
      </c>
      <c r="E149" s="33" t="s">
        <v>82</v>
      </c>
      <c r="F149" s="33" t="s">
        <v>8</v>
      </c>
      <c r="G149" s="33" t="s">
        <v>7</v>
      </c>
      <c r="H149" s="33" t="s">
        <v>7</v>
      </c>
      <c r="I149" s="33" t="s">
        <v>8</v>
      </c>
      <c r="J149" s="33" t="s">
        <v>7</v>
      </c>
      <c r="K149" s="34">
        <v>1</v>
      </c>
      <c r="L149" s="34" t="str">
        <f>IF(Noms_de_les_cases[[#This Row],[Nivell 
d''us (%)]]&gt;0.7,"Habitual",IF(Noms_de_les_cases[[#This Row],[Nivell 
d''us (%)]]&lt;0.3,"Minoritari","Ocasional"))</f>
        <v>Habitual</v>
      </c>
      <c r="M149" s="33" t="s">
        <v>78</v>
      </c>
      <c r="N149" s="33" t="s">
        <v>18</v>
      </c>
      <c r="O149" t="s">
        <v>1218</v>
      </c>
      <c r="P149" t="s">
        <v>1224</v>
      </c>
    </row>
    <row r="150" spans="1:16" x14ac:dyDescent="0.35">
      <c r="A150" s="1">
        <f t="shared" si="2"/>
        <v>149</v>
      </c>
      <c r="B150" s="1" t="s">
        <v>1400</v>
      </c>
      <c r="C150" t="s">
        <v>1134</v>
      </c>
      <c r="D150" t="s">
        <v>24</v>
      </c>
      <c r="E150" s="33" t="s">
        <v>82</v>
      </c>
      <c r="F150" s="33" t="s">
        <v>8</v>
      </c>
      <c r="G150" s="33" t="s">
        <v>7</v>
      </c>
      <c r="H150" s="33" t="s">
        <v>7</v>
      </c>
      <c r="I150" s="33" t="s">
        <v>8</v>
      </c>
      <c r="J150" s="33" t="s">
        <v>8</v>
      </c>
      <c r="K150" s="34">
        <v>0.4</v>
      </c>
      <c r="L150" s="34" t="str">
        <f>IF(Noms_de_les_cases[[#This Row],[Nivell 
d''us (%)]]&gt;0.7,"Habitual",IF(Noms_de_les_cases[[#This Row],[Nivell 
d''us (%)]]&lt;0.3,"Minoritari","Ocasional"))</f>
        <v>Ocasional</v>
      </c>
      <c r="M150" s="33" t="s">
        <v>78</v>
      </c>
      <c r="N150" s="33" t="s">
        <v>18</v>
      </c>
      <c r="O150" t="s">
        <v>1220</v>
      </c>
      <c r="P150" t="s">
        <v>1240</v>
      </c>
    </row>
    <row r="151" spans="1:16" x14ac:dyDescent="0.35">
      <c r="A151" s="1">
        <f t="shared" si="2"/>
        <v>150</v>
      </c>
      <c r="B151" s="1" t="s">
        <v>1549</v>
      </c>
      <c r="C151" t="s">
        <v>27</v>
      </c>
      <c r="D151" t="s">
        <v>24</v>
      </c>
      <c r="E151" s="33" t="s">
        <v>82</v>
      </c>
      <c r="F151" s="33" t="s">
        <v>8</v>
      </c>
      <c r="G151" s="33" t="s">
        <v>7</v>
      </c>
      <c r="H151" s="33" t="s">
        <v>7</v>
      </c>
      <c r="I151" s="33" t="s">
        <v>8</v>
      </c>
      <c r="J151" s="33" t="s">
        <v>7</v>
      </c>
      <c r="K151" s="34">
        <v>0.6</v>
      </c>
      <c r="L151" s="34" t="str">
        <f>IF(Noms_de_les_cases[[#This Row],[Nivell 
d''us (%)]]&gt;0.7,"Habitual",IF(Noms_de_les_cases[[#This Row],[Nivell 
d''us (%)]]&lt;0.3,"Minoritari","Ocasional"))</f>
        <v>Ocasional</v>
      </c>
      <c r="M151" s="33" t="s">
        <v>78</v>
      </c>
      <c r="N151" s="33" t="s">
        <v>18</v>
      </c>
      <c r="O151" t="s">
        <v>1219</v>
      </c>
      <c r="P151" t="s">
        <v>1227</v>
      </c>
    </row>
    <row r="152" spans="1:16" x14ac:dyDescent="0.35">
      <c r="A152" s="1">
        <f t="shared" si="2"/>
        <v>151</v>
      </c>
      <c r="B152" s="1" t="s">
        <v>1401</v>
      </c>
      <c r="C152" t="s">
        <v>376</v>
      </c>
      <c r="D152" t="s">
        <v>92</v>
      </c>
      <c r="E152" s="33" t="s">
        <v>81</v>
      </c>
      <c r="F152" s="33" t="s">
        <v>7</v>
      </c>
      <c r="G152" s="33" t="s">
        <v>8</v>
      </c>
      <c r="H152" s="33" t="s">
        <v>7</v>
      </c>
      <c r="I152" s="33" t="s">
        <v>8</v>
      </c>
      <c r="J152" s="33" t="s">
        <v>8</v>
      </c>
      <c r="K152" s="34">
        <v>0.2</v>
      </c>
      <c r="L152" s="34" t="str">
        <f>IF(Noms_de_les_cases[[#This Row],[Nivell 
d''us (%)]]&gt;0.7,"Habitual",IF(Noms_de_les_cases[[#This Row],[Nivell 
d''us (%)]]&lt;0.3,"Minoritari","Ocasional"))</f>
        <v>Minoritari</v>
      </c>
      <c r="M152" s="33" t="s">
        <v>78</v>
      </c>
      <c r="N152" s="33" t="s">
        <v>17</v>
      </c>
      <c r="O152" t="s">
        <v>1235</v>
      </c>
      <c r="P152" t="s">
        <v>1226</v>
      </c>
    </row>
    <row r="153" spans="1:16" x14ac:dyDescent="0.35">
      <c r="A153" s="1">
        <f t="shared" si="2"/>
        <v>152</v>
      </c>
      <c r="B153" s="1" t="s">
        <v>417</v>
      </c>
      <c r="C153" t="s">
        <v>415</v>
      </c>
      <c r="D153" t="s">
        <v>86</v>
      </c>
      <c r="E153" s="33" t="s">
        <v>81</v>
      </c>
      <c r="F153" s="33" t="s">
        <v>7</v>
      </c>
      <c r="G153" s="33" t="s">
        <v>7</v>
      </c>
      <c r="H153" s="33" t="s">
        <v>7</v>
      </c>
      <c r="I153" s="33" t="s">
        <v>8</v>
      </c>
      <c r="J153" s="33" t="s">
        <v>8</v>
      </c>
      <c r="K153" s="34">
        <v>0.2</v>
      </c>
      <c r="L153" s="34" t="str">
        <f>IF(Noms_de_les_cases[[#This Row],[Nivell 
d''us (%)]]&gt;0.7,"Habitual",IF(Noms_de_les_cases[[#This Row],[Nivell 
d''us (%)]]&lt;0.3,"Minoritari","Ocasional"))</f>
        <v>Minoritari</v>
      </c>
      <c r="M153" s="33" t="s">
        <v>78</v>
      </c>
      <c r="N153" s="33" t="s">
        <v>17</v>
      </c>
      <c r="O153" t="s">
        <v>1219</v>
      </c>
      <c r="P153" t="s">
        <v>1225</v>
      </c>
    </row>
    <row r="154" spans="1:16" x14ac:dyDescent="0.35">
      <c r="A154" s="1">
        <f t="shared" si="2"/>
        <v>153</v>
      </c>
      <c r="B154" s="1" t="s">
        <v>1402</v>
      </c>
      <c r="C154" t="s">
        <v>67</v>
      </c>
      <c r="D154" t="s">
        <v>6</v>
      </c>
      <c r="E154" s="33" t="s">
        <v>81</v>
      </c>
      <c r="F154" s="33" t="s">
        <v>7</v>
      </c>
      <c r="G154" s="33" t="s">
        <v>7</v>
      </c>
      <c r="H154" s="33" t="s">
        <v>7</v>
      </c>
      <c r="I154" s="33" t="s">
        <v>8</v>
      </c>
      <c r="J154" s="33" t="s">
        <v>8</v>
      </c>
      <c r="K154" s="34">
        <v>0.2</v>
      </c>
      <c r="L154" s="34" t="str">
        <f>IF(Noms_de_les_cases[[#This Row],[Nivell 
d''us (%)]]&gt;0.7,"Habitual",IF(Noms_de_les_cases[[#This Row],[Nivell 
d''us (%)]]&lt;0.3,"Minoritari","Ocasional"))</f>
        <v>Minoritari</v>
      </c>
      <c r="M154" s="33" t="s">
        <v>16</v>
      </c>
      <c r="N154" s="33" t="s">
        <v>17</v>
      </c>
      <c r="O154" t="s">
        <v>1221</v>
      </c>
      <c r="P154" t="s">
        <v>1239</v>
      </c>
    </row>
    <row r="155" spans="1:16" x14ac:dyDescent="0.35">
      <c r="A155" s="1">
        <f t="shared" si="2"/>
        <v>154</v>
      </c>
      <c r="B155" s="1" t="s">
        <v>1403</v>
      </c>
      <c r="C155" t="s">
        <v>855</v>
      </c>
      <c r="D155" t="s">
        <v>181</v>
      </c>
      <c r="E155" s="33" t="s">
        <v>81</v>
      </c>
      <c r="F155" s="33" t="s">
        <v>7</v>
      </c>
      <c r="G155" s="33" t="s">
        <v>8</v>
      </c>
      <c r="H155" s="33" t="s">
        <v>7</v>
      </c>
      <c r="I155" s="33" t="s">
        <v>8</v>
      </c>
      <c r="J155" s="33" t="s">
        <v>8</v>
      </c>
      <c r="K155" s="34">
        <v>0.4</v>
      </c>
      <c r="L155" s="34" t="str">
        <f>IF(Noms_de_les_cases[[#This Row],[Nivell 
d''us (%)]]&gt;0.7,"Habitual",IF(Noms_de_les_cases[[#This Row],[Nivell 
d''us (%)]]&lt;0.3,"Minoritari","Ocasional"))</f>
        <v>Ocasional</v>
      </c>
      <c r="M155" s="33" t="s">
        <v>14</v>
      </c>
      <c r="N155" s="33" t="s">
        <v>17</v>
      </c>
      <c r="O155" t="s">
        <v>1218</v>
      </c>
      <c r="P155" t="s">
        <v>1228</v>
      </c>
    </row>
    <row r="156" spans="1:16" x14ac:dyDescent="0.35">
      <c r="A156" s="1">
        <f t="shared" si="2"/>
        <v>155</v>
      </c>
      <c r="B156" s="1" t="s">
        <v>1498</v>
      </c>
      <c r="C156" t="s">
        <v>1499</v>
      </c>
      <c r="D156" t="s">
        <v>6</v>
      </c>
      <c r="E156" s="33" t="s">
        <v>81</v>
      </c>
      <c r="F156" s="33" t="s">
        <v>7</v>
      </c>
      <c r="G156" s="33" t="s">
        <v>7</v>
      </c>
      <c r="H156" s="33" t="s">
        <v>7</v>
      </c>
      <c r="I156" s="33" t="s">
        <v>8</v>
      </c>
      <c r="J156" s="33" t="s">
        <v>8</v>
      </c>
      <c r="K156" s="34">
        <v>0.2</v>
      </c>
      <c r="L156" s="34" t="str">
        <f>IF(Noms_de_les_cases[[#This Row],[Nivell 
d''us (%)]]&gt;0.7,"Habitual",IF(Noms_de_les_cases[[#This Row],[Nivell 
d''us (%)]]&lt;0.3,"Minoritari","Ocasional"))</f>
        <v>Minoritari</v>
      </c>
      <c r="M156" s="33" t="s">
        <v>14</v>
      </c>
      <c r="N156" s="33" t="s">
        <v>17</v>
      </c>
      <c r="O156" t="s">
        <v>1218</v>
      </c>
      <c r="P156" t="s">
        <v>1228</v>
      </c>
    </row>
    <row r="157" spans="1:16" x14ac:dyDescent="0.35">
      <c r="A157" s="1">
        <f t="shared" si="2"/>
        <v>156</v>
      </c>
      <c r="B157" s="1" t="s">
        <v>1404</v>
      </c>
      <c r="C157" t="s">
        <v>419</v>
      </c>
      <c r="D157" t="s">
        <v>86</v>
      </c>
      <c r="E157" s="33" t="s">
        <v>81</v>
      </c>
      <c r="F157" s="33" t="s">
        <v>7</v>
      </c>
      <c r="G157" s="33" t="s">
        <v>7</v>
      </c>
      <c r="H157" s="33" t="s">
        <v>7</v>
      </c>
      <c r="I157" s="33" t="s">
        <v>8</v>
      </c>
      <c r="J157" s="33" t="s">
        <v>8</v>
      </c>
      <c r="K157" s="34">
        <v>0.2</v>
      </c>
      <c r="L157" s="34" t="str">
        <f>IF(Noms_de_les_cases[[#This Row],[Nivell 
d''us (%)]]&gt;0.7,"Habitual",IF(Noms_de_les_cases[[#This Row],[Nivell 
d''us (%)]]&lt;0.3,"Minoritari","Ocasional"))</f>
        <v>Minoritari</v>
      </c>
      <c r="M157" s="33" t="s">
        <v>14</v>
      </c>
      <c r="N157" s="33" t="s">
        <v>17</v>
      </c>
      <c r="O157" t="s">
        <v>1218</v>
      </c>
      <c r="P157" t="s">
        <v>1228</v>
      </c>
    </row>
    <row r="158" spans="1:16" x14ac:dyDescent="0.35">
      <c r="A158" s="1">
        <f t="shared" si="2"/>
        <v>157</v>
      </c>
      <c r="B158" s="1" t="s">
        <v>1405</v>
      </c>
      <c r="C158" t="s">
        <v>883</v>
      </c>
      <c r="D158" t="s">
        <v>181</v>
      </c>
      <c r="E158" s="33" t="s">
        <v>81</v>
      </c>
      <c r="F158" s="33" t="s">
        <v>7</v>
      </c>
      <c r="G158" s="33" t="s">
        <v>7</v>
      </c>
      <c r="H158" s="33" t="s">
        <v>7</v>
      </c>
      <c r="I158" s="33" t="s">
        <v>8</v>
      </c>
      <c r="J158" s="33" t="s">
        <v>7</v>
      </c>
      <c r="K158" s="34">
        <v>0.8</v>
      </c>
      <c r="L158" s="34" t="str">
        <f>IF(Noms_de_les_cases[[#This Row],[Nivell 
d''us (%)]]&gt;0.7,"Habitual",IF(Noms_de_les_cases[[#This Row],[Nivell 
d''us (%)]]&lt;0.3,"Minoritari","Ocasional"))</f>
        <v>Habitual</v>
      </c>
      <c r="M158" s="33" t="s">
        <v>14</v>
      </c>
      <c r="N158" s="33" t="s">
        <v>17</v>
      </c>
      <c r="O158" t="s">
        <v>1218</v>
      </c>
      <c r="P158" t="s">
        <v>1228</v>
      </c>
    </row>
    <row r="159" spans="1:16" x14ac:dyDescent="0.35">
      <c r="A159" s="1">
        <f t="shared" si="2"/>
        <v>158</v>
      </c>
      <c r="B159" s="1" t="s">
        <v>1503</v>
      </c>
      <c r="C159" t="s">
        <v>428</v>
      </c>
      <c r="D159" t="s">
        <v>86</v>
      </c>
      <c r="E159" s="33" t="s">
        <v>81</v>
      </c>
      <c r="F159" s="33" t="s">
        <v>7</v>
      </c>
      <c r="G159" s="33" t="s">
        <v>7</v>
      </c>
      <c r="H159" s="33" t="s">
        <v>7</v>
      </c>
      <c r="I159" s="33" t="s">
        <v>8</v>
      </c>
      <c r="J159" s="33" t="s">
        <v>8</v>
      </c>
      <c r="K159" s="34">
        <v>0.2</v>
      </c>
      <c r="L159" s="34" t="str">
        <f>IF(Noms_de_les_cases[[#This Row],[Nivell 
d''us (%)]]&gt;0.7,"Habitual",IF(Noms_de_les_cases[[#This Row],[Nivell 
d''us (%)]]&lt;0.3,"Minoritari","Ocasional"))</f>
        <v>Minoritari</v>
      </c>
      <c r="M159" s="33" t="s">
        <v>14</v>
      </c>
      <c r="N159" s="33" t="s">
        <v>17</v>
      </c>
      <c r="O159" t="s">
        <v>1218</v>
      </c>
      <c r="P159" t="s">
        <v>1228</v>
      </c>
    </row>
    <row r="160" spans="1:16" x14ac:dyDescent="0.35">
      <c r="A160" s="1">
        <f t="shared" si="2"/>
        <v>159</v>
      </c>
      <c r="B160" s="1" t="s">
        <v>1475</v>
      </c>
      <c r="C160" t="s">
        <v>982</v>
      </c>
      <c r="D160" t="s">
        <v>89</v>
      </c>
      <c r="E160" s="33" t="s">
        <v>81</v>
      </c>
      <c r="F160" s="33" t="s">
        <v>7</v>
      </c>
      <c r="G160" s="33" t="s">
        <v>7</v>
      </c>
      <c r="H160" s="33" t="s">
        <v>7</v>
      </c>
      <c r="I160" s="33" t="s">
        <v>8</v>
      </c>
      <c r="J160" s="33" t="s">
        <v>7</v>
      </c>
      <c r="K160" s="34">
        <v>0.8</v>
      </c>
      <c r="L160" s="34" t="str">
        <f>IF(Noms_de_les_cases[[#This Row],[Nivell 
d''us (%)]]&gt;0.7,"Habitual",IF(Noms_de_les_cases[[#This Row],[Nivell 
d''us (%)]]&lt;0.3,"Minoritari","Ocasional"))</f>
        <v>Habitual</v>
      </c>
      <c r="M160" s="33" t="s">
        <v>14</v>
      </c>
      <c r="N160" s="33" t="s">
        <v>17</v>
      </c>
      <c r="O160" t="s">
        <v>1218</v>
      </c>
      <c r="P160" t="s">
        <v>1228</v>
      </c>
    </row>
    <row r="161" spans="1:16" x14ac:dyDescent="0.35">
      <c r="A161" s="1">
        <f t="shared" si="2"/>
        <v>160</v>
      </c>
      <c r="B161" s="1" t="s">
        <v>1548</v>
      </c>
      <c r="C161" t="s">
        <v>663</v>
      </c>
      <c r="D161" t="s">
        <v>84</v>
      </c>
      <c r="E161" s="33" t="s">
        <v>81</v>
      </c>
      <c r="F161" s="33" t="s">
        <v>7</v>
      </c>
      <c r="G161" s="33" t="s">
        <v>7</v>
      </c>
      <c r="H161" s="33" t="s">
        <v>7</v>
      </c>
      <c r="I161" s="33" t="s">
        <v>8</v>
      </c>
      <c r="J161" s="33" t="s">
        <v>7</v>
      </c>
      <c r="K161" s="34">
        <v>0.6</v>
      </c>
      <c r="L161" s="34" t="str">
        <f>IF(Noms_de_les_cases[[#This Row],[Nivell 
d''us (%)]]&gt;0.7,"Habitual",IF(Noms_de_les_cases[[#This Row],[Nivell 
d''us (%)]]&lt;0.3,"Minoritari","Ocasional"))</f>
        <v>Ocasional</v>
      </c>
      <c r="M161" s="33" t="s">
        <v>14</v>
      </c>
      <c r="N161" s="33" t="s">
        <v>17</v>
      </c>
      <c r="O161" t="s">
        <v>1219</v>
      </c>
      <c r="P161" t="s">
        <v>1225</v>
      </c>
    </row>
    <row r="162" spans="1:16" x14ac:dyDescent="0.35">
      <c r="A162" s="1">
        <f t="shared" si="2"/>
        <v>161</v>
      </c>
      <c r="B162" s="1" t="s">
        <v>1406</v>
      </c>
      <c r="C162" t="s">
        <v>997</v>
      </c>
      <c r="D162" t="s">
        <v>89</v>
      </c>
      <c r="E162" s="33" t="s">
        <v>81</v>
      </c>
      <c r="F162" s="33" t="s">
        <v>7</v>
      </c>
      <c r="G162" s="33" t="s">
        <v>7</v>
      </c>
      <c r="H162" s="33" t="s">
        <v>7</v>
      </c>
      <c r="I162" s="33" t="s">
        <v>7</v>
      </c>
      <c r="J162" s="33" t="s">
        <v>7</v>
      </c>
      <c r="K162" s="34">
        <v>0.6</v>
      </c>
      <c r="L162" s="34" t="str">
        <f>IF(Noms_de_les_cases[[#This Row],[Nivell 
d''us (%)]]&gt;0.7,"Habitual",IF(Noms_de_les_cases[[#This Row],[Nivell 
d''us (%)]]&lt;0.3,"Minoritari","Ocasional"))</f>
        <v>Ocasional</v>
      </c>
      <c r="M162" s="33" t="s">
        <v>14</v>
      </c>
      <c r="N162" s="33" t="s">
        <v>17</v>
      </c>
      <c r="O162" t="s">
        <v>1218</v>
      </c>
      <c r="P162" t="s">
        <v>1273</v>
      </c>
    </row>
    <row r="163" spans="1:16" x14ac:dyDescent="0.35">
      <c r="A163" s="1">
        <f t="shared" si="2"/>
        <v>162</v>
      </c>
      <c r="B163" s="1" t="s">
        <v>1406</v>
      </c>
      <c r="C163" t="s">
        <v>254</v>
      </c>
      <c r="D163" t="s">
        <v>88</v>
      </c>
      <c r="E163" s="33" t="s">
        <v>81</v>
      </c>
      <c r="F163" s="33" t="s">
        <v>7</v>
      </c>
      <c r="G163" s="33" t="s">
        <v>7</v>
      </c>
      <c r="H163" s="33" t="s">
        <v>7</v>
      </c>
      <c r="I163" s="33" t="s">
        <v>7</v>
      </c>
      <c r="J163" s="33" t="s">
        <v>7</v>
      </c>
      <c r="K163" s="34">
        <v>0.6</v>
      </c>
      <c r="L163" s="34" t="str">
        <f>IF(Noms_de_les_cases[[#This Row],[Nivell 
d''us (%)]]&gt;0.7,"Habitual",IF(Noms_de_les_cases[[#This Row],[Nivell 
d''us (%)]]&lt;0.3,"Minoritari","Ocasional"))</f>
        <v>Ocasional</v>
      </c>
      <c r="M163" s="33" t="s">
        <v>14</v>
      </c>
      <c r="N163" s="33" t="s">
        <v>17</v>
      </c>
      <c r="O163" t="s">
        <v>1218</v>
      </c>
      <c r="P163" t="s">
        <v>1273</v>
      </c>
    </row>
    <row r="164" spans="1:16" x14ac:dyDescent="0.35">
      <c r="A164" s="1">
        <f t="shared" si="2"/>
        <v>163</v>
      </c>
      <c r="B164" s="1" t="s">
        <v>1407</v>
      </c>
      <c r="C164" t="s">
        <v>267</v>
      </c>
      <c r="D164" t="s">
        <v>89</v>
      </c>
      <c r="E164" s="33" t="s">
        <v>81</v>
      </c>
      <c r="F164" s="33" t="s">
        <v>8</v>
      </c>
      <c r="G164" s="33" t="s">
        <v>7</v>
      </c>
      <c r="H164" s="33" t="s">
        <v>7</v>
      </c>
      <c r="I164" s="33" t="s">
        <v>8</v>
      </c>
      <c r="J164" s="33" t="s">
        <v>8</v>
      </c>
      <c r="K164" s="34">
        <v>0.2</v>
      </c>
      <c r="L164" s="34" t="str">
        <f>IF(Noms_de_les_cases[[#This Row],[Nivell 
d''us (%)]]&gt;0.7,"Habitual",IF(Noms_de_les_cases[[#This Row],[Nivell 
d''us (%)]]&lt;0.3,"Minoritari","Ocasional"))</f>
        <v>Minoritari</v>
      </c>
      <c r="M164" s="33" t="s">
        <v>15</v>
      </c>
      <c r="N164" s="33" t="s">
        <v>19</v>
      </c>
      <c r="O164" t="s">
        <v>1238</v>
      </c>
      <c r="P164" t="s">
        <v>1227</v>
      </c>
    </row>
    <row r="165" spans="1:16" x14ac:dyDescent="0.35">
      <c r="A165" s="1">
        <f t="shared" si="2"/>
        <v>164</v>
      </c>
      <c r="B165" s="1" t="s">
        <v>1547</v>
      </c>
      <c r="C165" t="s">
        <v>267</v>
      </c>
      <c r="D165" t="s">
        <v>89</v>
      </c>
      <c r="E165" s="33" t="s">
        <v>81</v>
      </c>
      <c r="F165" s="33" t="s">
        <v>8</v>
      </c>
      <c r="G165" s="33" t="s">
        <v>7</v>
      </c>
      <c r="H165" s="33" t="s">
        <v>7</v>
      </c>
      <c r="I165" s="33" t="s">
        <v>8</v>
      </c>
      <c r="J165" s="33" t="s">
        <v>8</v>
      </c>
      <c r="K165" s="34">
        <v>0.2</v>
      </c>
      <c r="L165" s="34" t="str">
        <f>IF(Noms_de_les_cases[[#This Row],[Nivell 
d''us (%)]]&gt;0.7,"Habitual",IF(Noms_de_les_cases[[#This Row],[Nivell 
d''us (%)]]&lt;0.3,"Minoritari","Ocasional"))</f>
        <v>Minoritari</v>
      </c>
      <c r="M165" s="33" t="s">
        <v>78</v>
      </c>
      <c r="N165" s="33" t="s">
        <v>19</v>
      </c>
      <c r="O165" t="s">
        <v>1219</v>
      </c>
      <c r="P165" t="s">
        <v>1225</v>
      </c>
    </row>
    <row r="166" spans="1:16" x14ac:dyDescent="0.35">
      <c r="A166" s="1">
        <f t="shared" si="2"/>
        <v>165</v>
      </c>
      <c r="B166" s="1" t="s">
        <v>1446</v>
      </c>
      <c r="C166" t="s">
        <v>737</v>
      </c>
      <c r="D166" t="s">
        <v>84</v>
      </c>
      <c r="E166" s="33" t="s">
        <v>82</v>
      </c>
      <c r="F166" s="33" t="s">
        <v>7</v>
      </c>
      <c r="G166" s="33" t="s">
        <v>7</v>
      </c>
      <c r="H166" s="33" t="s">
        <v>8</v>
      </c>
      <c r="I166" s="33" t="s">
        <v>8</v>
      </c>
      <c r="J166" s="33" t="s">
        <v>7</v>
      </c>
      <c r="K166" s="34">
        <v>0.6</v>
      </c>
      <c r="L166" s="34" t="str">
        <f>IF(Noms_de_les_cases[[#This Row],[Nivell 
d''us (%)]]&gt;0.7,"Habitual",IF(Noms_de_les_cases[[#This Row],[Nivell 
d''us (%)]]&lt;0.3,"Minoritari","Ocasional"))</f>
        <v>Ocasional</v>
      </c>
      <c r="M166" s="33" t="s">
        <v>78</v>
      </c>
      <c r="N166" s="33" t="s">
        <v>17</v>
      </c>
      <c r="O166" t="s">
        <v>1218</v>
      </c>
      <c r="P166" t="s">
        <v>1224</v>
      </c>
    </row>
    <row r="167" spans="1:16" x14ac:dyDescent="0.35">
      <c r="A167" s="1">
        <f t="shared" si="2"/>
        <v>166</v>
      </c>
      <c r="B167" s="1" t="s">
        <v>1331</v>
      </c>
      <c r="C167" t="s">
        <v>186</v>
      </c>
      <c r="D167" t="s">
        <v>91</v>
      </c>
      <c r="E167" s="33" t="s">
        <v>82</v>
      </c>
      <c r="F167" s="33" t="s">
        <v>8</v>
      </c>
      <c r="G167" s="33" t="s">
        <v>7</v>
      </c>
      <c r="H167" s="33" t="s">
        <v>7</v>
      </c>
      <c r="I167" s="33" t="s">
        <v>8</v>
      </c>
      <c r="J167" s="33" t="s">
        <v>8</v>
      </c>
      <c r="K167" s="34">
        <v>0.2</v>
      </c>
      <c r="L167" s="34" t="str">
        <f>IF(Noms_de_les_cases[[#This Row],[Nivell 
d''us (%)]]&gt;0.7,"Habitual",IF(Noms_de_les_cases[[#This Row],[Nivell 
d''us (%)]]&lt;0.3,"Minoritari","Ocasional"))</f>
        <v>Minoritari</v>
      </c>
      <c r="M167" s="33" t="s">
        <v>78</v>
      </c>
      <c r="N167" s="33" t="s">
        <v>18</v>
      </c>
      <c r="O167" t="s">
        <v>1218</v>
      </c>
      <c r="P167" t="s">
        <v>1224</v>
      </c>
    </row>
    <row r="168" spans="1:16" x14ac:dyDescent="0.35">
      <c r="A168" s="1">
        <f t="shared" si="2"/>
        <v>167</v>
      </c>
      <c r="B168" s="1" t="s">
        <v>1408</v>
      </c>
      <c r="C168" t="s">
        <v>1013</v>
      </c>
      <c r="D168" t="s">
        <v>89</v>
      </c>
      <c r="E168" s="33" t="s">
        <v>81</v>
      </c>
      <c r="F168" s="33" t="s">
        <v>7</v>
      </c>
      <c r="G168" s="33" t="s">
        <v>7</v>
      </c>
      <c r="H168" s="33" t="s">
        <v>7</v>
      </c>
      <c r="I168" s="33" t="s">
        <v>7</v>
      </c>
      <c r="J168" s="33" t="s">
        <v>7</v>
      </c>
      <c r="K168" s="34">
        <v>0.6</v>
      </c>
      <c r="L168" s="34" t="str">
        <f>IF(Noms_de_les_cases[[#This Row],[Nivell 
d''us (%)]]&gt;0.7,"Habitual",IF(Noms_de_les_cases[[#This Row],[Nivell 
d''us (%)]]&lt;0.3,"Minoritari","Ocasional"))</f>
        <v>Ocasional</v>
      </c>
      <c r="M168" s="33" t="s">
        <v>78</v>
      </c>
      <c r="N168" s="33" t="s">
        <v>17</v>
      </c>
      <c r="O168" t="s">
        <v>1218</v>
      </c>
      <c r="P168" t="s">
        <v>1224</v>
      </c>
    </row>
    <row r="169" spans="1:16" x14ac:dyDescent="0.35">
      <c r="A169" s="1">
        <f t="shared" si="2"/>
        <v>168</v>
      </c>
      <c r="B169" s="1" t="s">
        <v>311</v>
      </c>
      <c r="C169" t="s">
        <v>309</v>
      </c>
      <c r="D169" t="s">
        <v>86</v>
      </c>
      <c r="E169" s="33" t="s">
        <v>82</v>
      </c>
      <c r="F169" s="33" t="s">
        <v>7</v>
      </c>
      <c r="G169" s="33" t="s">
        <v>7</v>
      </c>
      <c r="H169" s="33" t="s">
        <v>7</v>
      </c>
      <c r="I169" s="33" t="s">
        <v>8</v>
      </c>
      <c r="J169" s="33" t="s">
        <v>8</v>
      </c>
      <c r="K169" s="34">
        <v>0.4</v>
      </c>
      <c r="L169" s="34" t="str">
        <f>IF(Noms_de_les_cases[[#This Row],[Nivell 
d''us (%)]]&gt;0.7,"Habitual",IF(Noms_de_les_cases[[#This Row],[Nivell 
d''us (%)]]&lt;0.3,"Minoritari","Ocasional"))</f>
        <v>Ocasional</v>
      </c>
      <c r="M169" s="33" t="s">
        <v>15</v>
      </c>
      <c r="N169" s="33" t="s">
        <v>17</v>
      </c>
      <c r="O169" t="s">
        <v>1221</v>
      </c>
      <c r="P169" t="s">
        <v>1268</v>
      </c>
    </row>
    <row r="170" spans="1:16" x14ac:dyDescent="0.35">
      <c r="A170" s="1">
        <f t="shared" si="2"/>
        <v>169</v>
      </c>
      <c r="B170" s="1" t="s">
        <v>719</v>
      </c>
      <c r="C170" t="s">
        <v>720</v>
      </c>
      <c r="D170" t="s">
        <v>84</v>
      </c>
      <c r="E170" s="33" t="s">
        <v>82</v>
      </c>
      <c r="F170" s="33" t="s">
        <v>7</v>
      </c>
      <c r="G170" s="33" t="s">
        <v>7</v>
      </c>
      <c r="H170" s="33" t="s">
        <v>7</v>
      </c>
      <c r="I170" s="33" t="s">
        <v>7</v>
      </c>
      <c r="J170" s="33" t="s">
        <v>7</v>
      </c>
      <c r="K170" s="34">
        <v>0.8</v>
      </c>
      <c r="L170" s="34" t="str">
        <f>IF(Noms_de_les_cases[[#This Row],[Nivell 
d''us (%)]]&gt;0.7,"Habitual",IF(Noms_de_les_cases[[#This Row],[Nivell 
d''us (%)]]&lt;0.3,"Minoritari","Ocasional"))</f>
        <v>Habitual</v>
      </c>
      <c r="M170" s="33" t="s">
        <v>281</v>
      </c>
      <c r="N170" s="33" t="s">
        <v>17</v>
      </c>
      <c r="O170" t="s">
        <v>1218</v>
      </c>
      <c r="P170" t="s">
        <v>1271</v>
      </c>
    </row>
    <row r="171" spans="1:16" x14ac:dyDescent="0.35">
      <c r="A171" s="1">
        <f t="shared" si="2"/>
        <v>170</v>
      </c>
      <c r="B171" s="1" t="s">
        <v>1042</v>
      </c>
      <c r="C171" t="s">
        <v>315</v>
      </c>
      <c r="D171" t="s">
        <v>92</v>
      </c>
      <c r="E171" s="33" t="s">
        <v>82</v>
      </c>
      <c r="F171" s="33" t="s">
        <v>7</v>
      </c>
      <c r="G171" s="33" t="s">
        <v>7</v>
      </c>
      <c r="H171" s="33" t="s">
        <v>7</v>
      </c>
      <c r="I171" s="33" t="s">
        <v>8</v>
      </c>
      <c r="J171" s="33" t="s">
        <v>8</v>
      </c>
      <c r="K171" s="34">
        <v>0.2</v>
      </c>
      <c r="L171" s="34" t="str">
        <f>IF(Noms_de_les_cases[[#This Row],[Nivell 
d''us (%)]]&gt;0.7,"Habitual",IF(Noms_de_les_cases[[#This Row],[Nivell 
d''us (%)]]&lt;0.3,"Minoritari","Ocasional"))</f>
        <v>Minoritari</v>
      </c>
      <c r="M171" s="33" t="s">
        <v>15</v>
      </c>
      <c r="N171" s="33" t="s">
        <v>19</v>
      </c>
      <c r="O171" t="s">
        <v>1221</v>
      </c>
      <c r="P171" t="s">
        <v>1273</v>
      </c>
    </row>
    <row r="172" spans="1:16" x14ac:dyDescent="0.35">
      <c r="A172" s="1">
        <f t="shared" si="2"/>
        <v>171</v>
      </c>
      <c r="B172" s="1" t="s">
        <v>795</v>
      </c>
      <c r="C172" t="s">
        <v>792</v>
      </c>
      <c r="D172" t="s">
        <v>24</v>
      </c>
      <c r="E172" s="33" t="s">
        <v>82</v>
      </c>
      <c r="F172" s="33" t="s">
        <v>7</v>
      </c>
      <c r="G172" s="33" t="s">
        <v>7</v>
      </c>
      <c r="H172" s="33" t="s">
        <v>7</v>
      </c>
      <c r="I172" s="33" t="s">
        <v>8</v>
      </c>
      <c r="J172" s="33" t="s">
        <v>8</v>
      </c>
      <c r="K172" s="34">
        <v>0.4</v>
      </c>
      <c r="L172" s="34" t="str">
        <f>IF(Noms_de_les_cases[[#This Row],[Nivell 
d''us (%)]]&gt;0.7,"Habitual",IF(Noms_de_les_cases[[#This Row],[Nivell 
d''us (%)]]&lt;0.3,"Minoritari","Ocasional"))</f>
        <v>Ocasional</v>
      </c>
      <c r="M172" s="33" t="s">
        <v>15</v>
      </c>
      <c r="N172" s="33" t="s">
        <v>18</v>
      </c>
      <c r="O172" t="s">
        <v>1218</v>
      </c>
      <c r="P172" t="s">
        <v>1268</v>
      </c>
    </row>
    <row r="173" spans="1:16" x14ac:dyDescent="0.35">
      <c r="A173" s="1">
        <f t="shared" si="2"/>
        <v>172</v>
      </c>
      <c r="B173" s="1" t="s">
        <v>924</v>
      </c>
      <c r="C173" t="s">
        <v>921</v>
      </c>
      <c r="D173" t="s">
        <v>89</v>
      </c>
      <c r="E173" s="33" t="s">
        <v>82</v>
      </c>
      <c r="F173" s="33" t="s">
        <v>7</v>
      </c>
      <c r="G173" s="33" t="s">
        <v>7</v>
      </c>
      <c r="H173" s="33" t="s">
        <v>7</v>
      </c>
      <c r="I173" s="33" t="s">
        <v>8</v>
      </c>
      <c r="J173" s="33" t="s">
        <v>8</v>
      </c>
      <c r="K173" s="34">
        <v>0.4</v>
      </c>
      <c r="L173" s="34" t="str">
        <f>IF(Noms_de_les_cases[[#This Row],[Nivell 
d''us (%)]]&gt;0.7,"Habitual",IF(Noms_de_les_cases[[#This Row],[Nivell 
d''us (%)]]&lt;0.3,"Minoritari","Ocasional"))</f>
        <v>Ocasional</v>
      </c>
      <c r="M173" s="33" t="s">
        <v>15</v>
      </c>
      <c r="N173" s="33" t="s">
        <v>18</v>
      </c>
      <c r="O173" t="s">
        <v>1221</v>
      </c>
      <c r="P173" t="s">
        <v>1268</v>
      </c>
    </row>
    <row r="174" spans="1:16" x14ac:dyDescent="0.35">
      <c r="A174" s="1">
        <f t="shared" si="2"/>
        <v>173</v>
      </c>
      <c r="B174" s="1" t="s">
        <v>721</v>
      </c>
      <c r="C174" t="s">
        <v>720</v>
      </c>
      <c r="D174" t="s">
        <v>84</v>
      </c>
      <c r="E174" s="33" t="s">
        <v>82</v>
      </c>
      <c r="F174" s="33" t="s">
        <v>7</v>
      </c>
      <c r="G174" s="33" t="s">
        <v>7</v>
      </c>
      <c r="H174" s="33" t="s">
        <v>7</v>
      </c>
      <c r="I174" s="33" t="s">
        <v>8</v>
      </c>
      <c r="J174" s="33" t="s">
        <v>7</v>
      </c>
      <c r="K174" s="34">
        <v>0.6</v>
      </c>
      <c r="L174" s="34" t="str">
        <f>IF(Noms_de_les_cases[[#This Row],[Nivell 
d''us (%)]]&gt;0.7,"Habitual",IF(Noms_de_les_cases[[#This Row],[Nivell 
d''us (%)]]&lt;0.3,"Minoritari","Ocasional"))</f>
        <v>Ocasional</v>
      </c>
      <c r="M174" s="33" t="s">
        <v>281</v>
      </c>
      <c r="N174" s="33" t="s">
        <v>17</v>
      </c>
      <c r="O174" t="s">
        <v>1234</v>
      </c>
      <c r="P174" t="s">
        <v>1271</v>
      </c>
    </row>
    <row r="175" spans="1:16" x14ac:dyDescent="0.35">
      <c r="A175" s="1">
        <f t="shared" si="2"/>
        <v>174</v>
      </c>
      <c r="B175" s="1" t="s">
        <v>130</v>
      </c>
      <c r="C175" t="s">
        <v>131</v>
      </c>
      <c r="D175" t="s">
        <v>90</v>
      </c>
      <c r="E175" s="33" t="s">
        <v>82</v>
      </c>
      <c r="F175" s="33" t="s">
        <v>7</v>
      </c>
      <c r="G175" s="33" t="s">
        <v>7</v>
      </c>
      <c r="H175" s="33" t="s">
        <v>7</v>
      </c>
      <c r="I175" s="33" t="s">
        <v>7</v>
      </c>
      <c r="J175" s="33" t="s">
        <v>7</v>
      </c>
      <c r="K175" s="34">
        <v>0.6</v>
      </c>
      <c r="L175" s="34" t="str">
        <f>IF(Noms_de_les_cases[[#This Row],[Nivell 
d''us (%)]]&gt;0.7,"Habitual",IF(Noms_de_les_cases[[#This Row],[Nivell 
d''us (%)]]&lt;0.3,"Minoritari","Ocasional"))</f>
        <v>Ocasional</v>
      </c>
      <c r="M175" s="33" t="s">
        <v>78</v>
      </c>
      <c r="N175" s="33" t="s">
        <v>18</v>
      </c>
      <c r="O175" t="s">
        <v>1218</v>
      </c>
      <c r="P175" t="s">
        <v>1224</v>
      </c>
    </row>
    <row r="176" spans="1:16" x14ac:dyDescent="0.35">
      <c r="A176" s="1">
        <f t="shared" si="2"/>
        <v>175</v>
      </c>
      <c r="B176" s="1" t="s">
        <v>241</v>
      </c>
      <c r="C176" t="s">
        <v>240</v>
      </c>
      <c r="D176" t="s">
        <v>88</v>
      </c>
      <c r="E176" s="33" t="s">
        <v>82</v>
      </c>
      <c r="F176" s="33" t="s">
        <v>7</v>
      </c>
      <c r="G176" s="33" t="s">
        <v>7</v>
      </c>
      <c r="H176" s="33" t="s">
        <v>7</v>
      </c>
      <c r="I176" s="33" t="s">
        <v>8</v>
      </c>
      <c r="J176" s="33" t="s">
        <v>8</v>
      </c>
      <c r="K176" s="34">
        <v>0.4</v>
      </c>
      <c r="L176" s="34" t="str">
        <f>IF(Noms_de_les_cases[[#This Row],[Nivell 
d''us (%)]]&gt;0.7,"Habitual",IF(Noms_de_les_cases[[#This Row],[Nivell 
d''us (%)]]&lt;0.3,"Minoritari","Ocasional"))</f>
        <v>Ocasional</v>
      </c>
      <c r="M176" s="33" t="s">
        <v>15</v>
      </c>
      <c r="N176" s="33" t="s">
        <v>18</v>
      </c>
      <c r="O176" t="s">
        <v>1221</v>
      </c>
      <c r="P176" t="s">
        <v>1268</v>
      </c>
    </row>
    <row r="177" spans="1:16" x14ac:dyDescent="0.35">
      <c r="A177" s="1">
        <f t="shared" si="2"/>
        <v>176</v>
      </c>
      <c r="B177" s="1" t="s">
        <v>1533</v>
      </c>
      <c r="C177" t="s">
        <v>106</v>
      </c>
      <c r="D177" t="s">
        <v>90</v>
      </c>
      <c r="E177" s="33" t="s">
        <v>82</v>
      </c>
      <c r="F177" s="33" t="s">
        <v>7</v>
      </c>
      <c r="G177" s="33" t="s">
        <v>7</v>
      </c>
      <c r="H177" s="33" t="s">
        <v>7</v>
      </c>
      <c r="I177" s="33" t="s">
        <v>8</v>
      </c>
      <c r="J177" s="33" t="s">
        <v>8</v>
      </c>
      <c r="K177" s="34">
        <v>0.2</v>
      </c>
      <c r="L177" s="34" t="str">
        <f>IF(Noms_de_les_cases[[#This Row],[Nivell 
d''us (%)]]&gt;0.7,"Habitual",IF(Noms_de_les_cases[[#This Row],[Nivell 
d''us (%)]]&lt;0.3,"Minoritari","Ocasional"))</f>
        <v>Minoritari</v>
      </c>
      <c r="M177" s="33" t="s">
        <v>15</v>
      </c>
      <c r="N177" s="33" t="s">
        <v>17</v>
      </c>
      <c r="O177" t="s">
        <v>1218</v>
      </c>
      <c r="P177" t="s">
        <v>1268</v>
      </c>
    </row>
    <row r="178" spans="1:16" x14ac:dyDescent="0.35">
      <c r="A178" s="1">
        <f t="shared" si="2"/>
        <v>177</v>
      </c>
      <c r="B178" s="1" t="s">
        <v>748</v>
      </c>
      <c r="C178" t="s">
        <v>749</v>
      </c>
      <c r="D178" t="s">
        <v>84</v>
      </c>
      <c r="E178" s="33" t="s">
        <v>82</v>
      </c>
      <c r="F178" s="33" t="s">
        <v>7</v>
      </c>
      <c r="G178" s="33" t="s">
        <v>7</v>
      </c>
      <c r="H178" s="33" t="s">
        <v>8</v>
      </c>
      <c r="I178" s="33" t="s">
        <v>7</v>
      </c>
      <c r="J178" s="33" t="s">
        <v>7</v>
      </c>
      <c r="K178" s="34">
        <v>0.6</v>
      </c>
      <c r="L178" s="34" t="str">
        <f>IF(Noms_de_les_cases[[#This Row],[Nivell 
d''us (%)]]&gt;0.7,"Habitual",IF(Noms_de_les_cases[[#This Row],[Nivell 
d''us (%)]]&lt;0.3,"Minoritari","Ocasional"))</f>
        <v>Ocasional</v>
      </c>
      <c r="M178" s="33" t="s">
        <v>14</v>
      </c>
      <c r="N178" s="33" t="s">
        <v>17</v>
      </c>
      <c r="O178" t="s">
        <v>1218</v>
      </c>
      <c r="P178" t="s">
        <v>1228</v>
      </c>
    </row>
    <row r="179" spans="1:16" x14ac:dyDescent="0.35">
      <c r="A179" s="1">
        <f t="shared" si="2"/>
        <v>178</v>
      </c>
      <c r="B179" s="1" t="s">
        <v>420</v>
      </c>
      <c r="C179" t="s">
        <v>421</v>
      </c>
      <c r="D179" t="s">
        <v>86</v>
      </c>
      <c r="E179" s="33" t="s">
        <v>82</v>
      </c>
      <c r="F179" s="33" t="s">
        <v>7</v>
      </c>
      <c r="G179" s="33" t="s">
        <v>7</v>
      </c>
      <c r="H179" s="33" t="s">
        <v>7</v>
      </c>
      <c r="I179" s="33" t="s">
        <v>7</v>
      </c>
      <c r="J179" s="33" t="s">
        <v>7</v>
      </c>
      <c r="K179" s="34">
        <v>0.6</v>
      </c>
      <c r="L179" s="34" t="str">
        <f>IF(Noms_de_les_cases[[#This Row],[Nivell 
d''us (%)]]&gt;0.7,"Habitual",IF(Noms_de_les_cases[[#This Row],[Nivell 
d''us (%)]]&lt;0.3,"Minoritari","Ocasional"))</f>
        <v>Ocasional</v>
      </c>
      <c r="M179" s="33" t="s">
        <v>14</v>
      </c>
      <c r="N179" s="33" t="s">
        <v>17</v>
      </c>
      <c r="O179" t="s">
        <v>1218</v>
      </c>
      <c r="P179" t="s">
        <v>1228</v>
      </c>
    </row>
    <row r="180" spans="1:16" x14ac:dyDescent="0.35">
      <c r="A180" s="1">
        <f t="shared" si="2"/>
        <v>179</v>
      </c>
      <c r="B180" s="1" t="s">
        <v>1459</v>
      </c>
      <c r="C180" t="s">
        <v>914</v>
      </c>
      <c r="D180" t="s">
        <v>89</v>
      </c>
      <c r="E180" s="33" t="s">
        <v>81</v>
      </c>
      <c r="F180" s="33" t="s">
        <v>7</v>
      </c>
      <c r="G180" s="33" t="s">
        <v>7</v>
      </c>
      <c r="H180" s="33" t="s">
        <v>7</v>
      </c>
      <c r="I180" s="33" t="s">
        <v>8</v>
      </c>
      <c r="J180" s="33" t="s">
        <v>8</v>
      </c>
      <c r="K180" s="34">
        <v>0.2</v>
      </c>
      <c r="L180" s="34" t="str">
        <f>IF(Noms_de_les_cases[[#This Row],[Nivell 
d''us (%)]]&gt;0.7,"Habitual",IF(Noms_de_les_cases[[#This Row],[Nivell 
d''us (%)]]&lt;0.3,"Minoritari","Ocasional"))</f>
        <v>Minoritari</v>
      </c>
      <c r="M180" s="33" t="s">
        <v>15</v>
      </c>
      <c r="N180" s="33" t="s">
        <v>17</v>
      </c>
      <c r="O180" t="s">
        <v>1221</v>
      </c>
      <c r="P180" t="s">
        <v>1270</v>
      </c>
    </row>
    <row r="181" spans="1:16" x14ac:dyDescent="0.35">
      <c r="A181" s="1">
        <f t="shared" si="2"/>
        <v>180</v>
      </c>
      <c r="B181" s="1" t="s">
        <v>1409</v>
      </c>
      <c r="C181" t="s">
        <v>72</v>
      </c>
      <c r="D181" t="s">
        <v>6</v>
      </c>
      <c r="E181" s="33" t="s">
        <v>81</v>
      </c>
      <c r="F181" s="33" t="s">
        <v>7</v>
      </c>
      <c r="G181" s="33" t="s">
        <v>7</v>
      </c>
      <c r="H181" s="33" t="s">
        <v>7</v>
      </c>
      <c r="I181" s="33" t="s">
        <v>7</v>
      </c>
      <c r="J181" s="33" t="s">
        <v>8</v>
      </c>
      <c r="K181" s="34">
        <v>0.4</v>
      </c>
      <c r="L181" s="34" t="str">
        <f>IF(Noms_de_les_cases[[#This Row],[Nivell 
d''us (%)]]&gt;0.7,"Habitual",IF(Noms_de_les_cases[[#This Row],[Nivell 
d''us (%)]]&lt;0.3,"Minoritari","Ocasional"))</f>
        <v>Ocasional</v>
      </c>
      <c r="M181" s="33" t="s">
        <v>15</v>
      </c>
      <c r="N181" s="33" t="s">
        <v>17</v>
      </c>
      <c r="O181" t="s">
        <v>1221</v>
      </c>
      <c r="P181" t="s">
        <v>1239</v>
      </c>
    </row>
    <row r="182" spans="1:16" x14ac:dyDescent="0.35">
      <c r="A182" s="1">
        <f t="shared" si="2"/>
        <v>181</v>
      </c>
      <c r="B182" s="1" t="s">
        <v>1410</v>
      </c>
      <c r="C182" t="s">
        <v>454</v>
      </c>
      <c r="D182" t="s">
        <v>86</v>
      </c>
      <c r="E182" s="33" t="s">
        <v>81</v>
      </c>
      <c r="F182" s="33" t="s">
        <v>7</v>
      </c>
      <c r="G182" s="33" t="s">
        <v>7</v>
      </c>
      <c r="H182" s="33" t="s">
        <v>7</v>
      </c>
      <c r="I182" s="33" t="s">
        <v>8</v>
      </c>
      <c r="J182" s="33" t="s">
        <v>8</v>
      </c>
      <c r="K182" s="34">
        <v>0.2</v>
      </c>
      <c r="L182" s="34" t="str">
        <f>IF(Noms_de_les_cases[[#This Row],[Nivell 
d''us (%)]]&gt;0.7,"Habitual",IF(Noms_de_les_cases[[#This Row],[Nivell 
d''us (%)]]&lt;0.3,"Minoritari","Ocasional"))</f>
        <v>Minoritari</v>
      </c>
      <c r="M182" s="33" t="s">
        <v>16</v>
      </c>
      <c r="N182" s="33" t="s">
        <v>17</v>
      </c>
      <c r="O182" t="s">
        <v>1221</v>
      </c>
      <c r="P182" t="s">
        <v>1239</v>
      </c>
    </row>
    <row r="183" spans="1:16" x14ac:dyDescent="0.35">
      <c r="A183" s="1">
        <f t="shared" si="2"/>
        <v>182</v>
      </c>
      <c r="B183" s="1" t="s">
        <v>1382</v>
      </c>
      <c r="C183" t="s">
        <v>737</v>
      </c>
      <c r="D183" t="s">
        <v>84</v>
      </c>
      <c r="E183" s="33" t="s">
        <v>81</v>
      </c>
      <c r="F183" s="33" t="s">
        <v>7</v>
      </c>
      <c r="G183" s="33" t="s">
        <v>7</v>
      </c>
      <c r="H183" s="33" t="s">
        <v>7</v>
      </c>
      <c r="I183" s="33" t="s">
        <v>7</v>
      </c>
      <c r="J183" s="33" t="s">
        <v>8</v>
      </c>
      <c r="K183" s="34">
        <v>0.2</v>
      </c>
      <c r="L183" s="34" t="str">
        <f>IF(Noms_de_les_cases[[#This Row],[Nivell 
d''us (%)]]&gt;0.7,"Habitual",IF(Noms_de_les_cases[[#This Row],[Nivell 
d''us (%)]]&lt;0.3,"Minoritari","Ocasional"))</f>
        <v>Minoritari</v>
      </c>
      <c r="M183" s="33" t="s">
        <v>16</v>
      </c>
      <c r="N183" s="33" t="s">
        <v>17</v>
      </c>
      <c r="O183" t="s">
        <v>1221</v>
      </c>
      <c r="P183" t="s">
        <v>1239</v>
      </c>
    </row>
    <row r="184" spans="1:16" x14ac:dyDescent="0.35">
      <c r="A184" s="1">
        <f t="shared" si="2"/>
        <v>183</v>
      </c>
      <c r="B184" s="1" t="s">
        <v>1447</v>
      </c>
      <c r="C184" t="s">
        <v>737</v>
      </c>
      <c r="D184" t="s">
        <v>84</v>
      </c>
      <c r="E184" s="33" t="s">
        <v>82</v>
      </c>
      <c r="F184" s="33" t="s">
        <v>7</v>
      </c>
      <c r="G184" s="33" t="s">
        <v>7</v>
      </c>
      <c r="H184" s="33" t="s">
        <v>8</v>
      </c>
      <c r="I184" s="33" t="s">
        <v>8</v>
      </c>
      <c r="J184" s="33" t="s">
        <v>8</v>
      </c>
      <c r="K184" s="34">
        <v>0.2</v>
      </c>
      <c r="L184" s="34" t="str">
        <f>IF(Noms_de_les_cases[[#This Row],[Nivell 
d''us (%)]]&gt;0.7,"Habitual",IF(Noms_de_les_cases[[#This Row],[Nivell 
d''us (%)]]&lt;0.3,"Minoritari","Ocasional"))</f>
        <v>Minoritari</v>
      </c>
      <c r="M184" s="33" t="s">
        <v>15</v>
      </c>
      <c r="N184" s="33" t="s">
        <v>17</v>
      </c>
      <c r="O184" t="s">
        <v>1218</v>
      </c>
      <c r="P184" t="s">
        <v>1273</v>
      </c>
    </row>
    <row r="185" spans="1:16" x14ac:dyDescent="0.35">
      <c r="A185" s="1">
        <f t="shared" si="2"/>
        <v>184</v>
      </c>
      <c r="B185" s="1" t="s">
        <v>1411</v>
      </c>
      <c r="C185" t="s">
        <v>592</v>
      </c>
      <c r="D185" t="s">
        <v>85</v>
      </c>
      <c r="E185" s="33" t="s">
        <v>81</v>
      </c>
      <c r="F185" s="33" t="s">
        <v>8</v>
      </c>
      <c r="G185" s="33" t="s">
        <v>7</v>
      </c>
      <c r="H185" s="33" t="s">
        <v>7</v>
      </c>
      <c r="I185" s="33" t="s">
        <v>8</v>
      </c>
      <c r="J185" s="33" t="s">
        <v>8</v>
      </c>
      <c r="K185" s="34">
        <v>0.4</v>
      </c>
      <c r="L185" s="34" t="str">
        <f>IF(Noms_de_les_cases[[#This Row],[Nivell 
d''us (%)]]&gt;0.7,"Habitual",IF(Noms_de_les_cases[[#This Row],[Nivell 
d''us (%)]]&lt;0.3,"Minoritari","Ocasional"))</f>
        <v>Ocasional</v>
      </c>
      <c r="M185" s="33" t="s">
        <v>16</v>
      </c>
      <c r="N185" s="33" t="s">
        <v>18</v>
      </c>
      <c r="O185" t="s">
        <v>1234</v>
      </c>
      <c r="P185" t="s">
        <v>1233</v>
      </c>
    </row>
    <row r="186" spans="1:16" x14ac:dyDescent="0.35">
      <c r="A186" s="1">
        <f t="shared" si="2"/>
        <v>185</v>
      </c>
      <c r="B186" s="1" t="s">
        <v>1412</v>
      </c>
      <c r="C186" t="s">
        <v>952</v>
      </c>
      <c r="D186" t="s">
        <v>89</v>
      </c>
      <c r="E186" s="33" t="s">
        <v>81</v>
      </c>
      <c r="F186" s="33" t="s">
        <v>7</v>
      </c>
      <c r="G186" s="33" t="s">
        <v>7</v>
      </c>
      <c r="H186" s="33" t="s">
        <v>7</v>
      </c>
      <c r="I186" s="33" t="s">
        <v>7</v>
      </c>
      <c r="J186" s="33" t="s">
        <v>7</v>
      </c>
      <c r="K186" s="34">
        <v>0.6</v>
      </c>
      <c r="L186" s="34" t="str">
        <f>IF(Noms_de_les_cases[[#This Row],[Nivell 
d''us (%)]]&gt;0.7,"Habitual",IF(Noms_de_les_cases[[#This Row],[Nivell 
d''us (%)]]&lt;0.3,"Minoritari","Ocasional"))</f>
        <v>Ocasional</v>
      </c>
      <c r="M186" s="33" t="s">
        <v>15</v>
      </c>
      <c r="N186" s="33" t="s">
        <v>17</v>
      </c>
      <c r="O186" t="s">
        <v>1221</v>
      </c>
      <c r="P186" t="s">
        <v>1270</v>
      </c>
    </row>
    <row r="187" spans="1:16" x14ac:dyDescent="0.35">
      <c r="A187" s="1">
        <f t="shared" si="2"/>
        <v>186</v>
      </c>
      <c r="B187" s="1" t="s">
        <v>1413</v>
      </c>
      <c r="C187" t="s">
        <v>932</v>
      </c>
      <c r="D187" t="s">
        <v>89</v>
      </c>
      <c r="E187" s="33" t="s">
        <v>81</v>
      </c>
      <c r="F187" s="33" t="s">
        <v>8</v>
      </c>
      <c r="G187" s="33" t="s">
        <v>7</v>
      </c>
      <c r="H187" s="33" t="s">
        <v>7</v>
      </c>
      <c r="I187" s="33" t="s">
        <v>8</v>
      </c>
      <c r="J187" s="33" t="s">
        <v>8</v>
      </c>
      <c r="K187" s="34">
        <v>0.4</v>
      </c>
      <c r="L187" s="34" t="str">
        <f>IF(Noms_de_les_cases[[#This Row],[Nivell 
d''us (%)]]&gt;0.7,"Habitual",IF(Noms_de_les_cases[[#This Row],[Nivell 
d''us (%)]]&lt;0.3,"Minoritari","Ocasional"))</f>
        <v>Ocasional</v>
      </c>
      <c r="M187" s="33" t="s">
        <v>16</v>
      </c>
      <c r="N187" s="33" t="s">
        <v>18</v>
      </c>
      <c r="O187" t="s">
        <v>1221</v>
      </c>
      <c r="P187" t="s">
        <v>1239</v>
      </c>
    </row>
    <row r="188" spans="1:16" x14ac:dyDescent="0.35">
      <c r="A188" s="1">
        <f t="shared" si="2"/>
        <v>187</v>
      </c>
      <c r="B188" s="1" t="s">
        <v>1414</v>
      </c>
      <c r="C188" t="s">
        <v>29</v>
      </c>
      <c r="D188" t="s">
        <v>24</v>
      </c>
      <c r="E188" s="33" t="s">
        <v>81</v>
      </c>
      <c r="F188" s="33" t="s">
        <v>7</v>
      </c>
      <c r="G188" s="33" t="s">
        <v>7</v>
      </c>
      <c r="H188" s="33" t="s">
        <v>7</v>
      </c>
      <c r="I188" s="33" t="s">
        <v>8</v>
      </c>
      <c r="J188" s="33" t="s">
        <v>8</v>
      </c>
      <c r="K188" s="34">
        <v>0.2</v>
      </c>
      <c r="L188" s="34" t="str">
        <f>IF(Noms_de_les_cases[[#This Row],[Nivell 
d''us (%)]]&gt;0.7,"Habitual",IF(Noms_de_les_cases[[#This Row],[Nivell 
d''us (%)]]&lt;0.3,"Minoritari","Ocasional"))</f>
        <v>Minoritari</v>
      </c>
      <c r="M188" s="33" t="s">
        <v>16</v>
      </c>
      <c r="N188" s="33" t="s">
        <v>19</v>
      </c>
      <c r="O188" t="s">
        <v>1221</v>
      </c>
      <c r="P188" t="s">
        <v>1239</v>
      </c>
    </row>
    <row r="189" spans="1:16" x14ac:dyDescent="0.35">
      <c r="A189" s="1">
        <f t="shared" si="2"/>
        <v>188</v>
      </c>
      <c r="B189" s="1" t="s">
        <v>1415</v>
      </c>
      <c r="C189" t="s">
        <v>29</v>
      </c>
      <c r="D189" t="s">
        <v>24</v>
      </c>
      <c r="E189" s="33" t="s">
        <v>81</v>
      </c>
      <c r="F189" s="33" t="s">
        <v>7</v>
      </c>
      <c r="G189" s="33" t="s">
        <v>7</v>
      </c>
      <c r="H189" s="33" t="s">
        <v>7</v>
      </c>
      <c r="I189" s="33" t="s">
        <v>8</v>
      </c>
      <c r="J189" s="33" t="s">
        <v>8</v>
      </c>
      <c r="K189" s="34">
        <v>0.4</v>
      </c>
      <c r="L189" s="34" t="str">
        <f>IF(Noms_de_les_cases[[#This Row],[Nivell 
d''us (%)]]&gt;0.7,"Habitual",IF(Noms_de_les_cases[[#This Row],[Nivell 
d''us (%)]]&lt;0.3,"Minoritari","Ocasional"))</f>
        <v>Ocasional</v>
      </c>
      <c r="M189" s="33" t="s">
        <v>16</v>
      </c>
      <c r="N189" s="33" t="s">
        <v>19</v>
      </c>
      <c r="O189" t="s">
        <v>1221</v>
      </c>
      <c r="P189" t="s">
        <v>1239</v>
      </c>
    </row>
    <row r="190" spans="1:16" x14ac:dyDescent="0.35">
      <c r="A190" s="1">
        <f t="shared" si="2"/>
        <v>189</v>
      </c>
      <c r="B190" s="1" t="s">
        <v>1416</v>
      </c>
      <c r="C190" t="s">
        <v>1079</v>
      </c>
      <c r="D190" t="s">
        <v>84</v>
      </c>
      <c r="E190" s="33" t="s">
        <v>81</v>
      </c>
      <c r="F190" s="33" t="s">
        <v>7</v>
      </c>
      <c r="G190" s="33" t="s">
        <v>7</v>
      </c>
      <c r="H190" s="33" t="s">
        <v>7</v>
      </c>
      <c r="I190" s="33" t="s">
        <v>7</v>
      </c>
      <c r="J190" s="33" t="s">
        <v>7</v>
      </c>
      <c r="K190" s="34">
        <v>0.8</v>
      </c>
      <c r="L190" s="34" t="str">
        <f>IF(Noms_de_les_cases[[#This Row],[Nivell 
d''us (%)]]&gt;0.7,"Habitual",IF(Noms_de_les_cases[[#This Row],[Nivell 
d''us (%)]]&lt;0.3,"Minoritari","Ocasional"))</f>
        <v>Habitual</v>
      </c>
      <c r="M190" s="33" t="s">
        <v>15</v>
      </c>
      <c r="N190" s="33" t="s">
        <v>17</v>
      </c>
      <c r="O190" t="s">
        <v>1221</v>
      </c>
      <c r="P190" t="s">
        <v>1268</v>
      </c>
    </row>
    <row r="191" spans="1:16" x14ac:dyDescent="0.35">
      <c r="A191" s="1">
        <f t="shared" si="2"/>
        <v>190</v>
      </c>
      <c r="B191" s="1" t="s">
        <v>1416</v>
      </c>
      <c r="C191" t="s">
        <v>432</v>
      </c>
      <c r="D191" t="s">
        <v>86</v>
      </c>
      <c r="E191" s="33" t="s">
        <v>81</v>
      </c>
      <c r="F191" s="33" t="s">
        <v>7</v>
      </c>
      <c r="G191" s="33" t="s">
        <v>7</v>
      </c>
      <c r="H191" s="33" t="s">
        <v>7</v>
      </c>
      <c r="I191" s="33" t="s">
        <v>7</v>
      </c>
      <c r="J191" s="33" t="s">
        <v>7</v>
      </c>
      <c r="K191" s="34">
        <v>0.6</v>
      </c>
      <c r="L191" s="34" t="str">
        <f>IF(Noms_de_les_cases[[#This Row],[Nivell 
d''us (%)]]&gt;0.7,"Habitual",IF(Noms_de_les_cases[[#This Row],[Nivell 
d''us (%)]]&lt;0.3,"Minoritari","Ocasional"))</f>
        <v>Ocasional</v>
      </c>
      <c r="M191" s="33" t="s">
        <v>15</v>
      </c>
      <c r="N191" s="33" t="s">
        <v>17</v>
      </c>
      <c r="O191" t="s">
        <v>1221</v>
      </c>
      <c r="P191" t="s">
        <v>1268</v>
      </c>
    </row>
    <row r="192" spans="1:16" x14ac:dyDescent="0.35">
      <c r="A192" s="1">
        <f t="shared" si="2"/>
        <v>191</v>
      </c>
      <c r="B192" s="1" t="s">
        <v>1417</v>
      </c>
      <c r="C192" t="s">
        <v>187</v>
      </c>
      <c r="D192" t="s">
        <v>91</v>
      </c>
      <c r="E192" s="33" t="s">
        <v>81</v>
      </c>
      <c r="F192" s="33" t="s">
        <v>7</v>
      </c>
      <c r="G192" s="33" t="s">
        <v>7</v>
      </c>
      <c r="H192" s="33" t="s">
        <v>7</v>
      </c>
      <c r="I192" s="33" t="s">
        <v>7</v>
      </c>
      <c r="J192" s="33" t="s">
        <v>7</v>
      </c>
      <c r="K192" s="34">
        <v>1</v>
      </c>
      <c r="L192" s="34" t="str">
        <f>IF(Noms_de_les_cases[[#This Row],[Nivell 
d''us (%)]]&gt;0.7,"Habitual",IF(Noms_de_les_cases[[#This Row],[Nivell 
d''us (%)]]&lt;0.3,"Minoritari","Ocasional"))</f>
        <v>Habitual</v>
      </c>
      <c r="M192" s="33" t="s">
        <v>14</v>
      </c>
      <c r="N192" s="33" t="s">
        <v>18</v>
      </c>
      <c r="O192" t="s">
        <v>1218</v>
      </c>
      <c r="P192" t="s">
        <v>1228</v>
      </c>
    </row>
    <row r="193" spans="1:16" x14ac:dyDescent="0.35">
      <c r="A193" s="1">
        <f t="shared" si="2"/>
        <v>192</v>
      </c>
      <c r="B193" s="1" t="s">
        <v>1486</v>
      </c>
      <c r="C193" t="s">
        <v>229</v>
      </c>
      <c r="D193" t="s">
        <v>88</v>
      </c>
      <c r="E193" s="33" t="s">
        <v>81</v>
      </c>
      <c r="F193" s="33" t="s">
        <v>7</v>
      </c>
      <c r="G193" s="33" t="s">
        <v>8</v>
      </c>
      <c r="H193" s="33" t="s">
        <v>7</v>
      </c>
      <c r="I193" s="33" t="s">
        <v>8</v>
      </c>
      <c r="J193" s="33" t="s">
        <v>8</v>
      </c>
      <c r="K193" s="34">
        <v>0.2</v>
      </c>
      <c r="L193" s="34" t="str">
        <f>IF(Noms_de_les_cases[[#This Row],[Nivell 
d''us (%)]]&gt;0.7,"Habitual",IF(Noms_de_les_cases[[#This Row],[Nivell 
d''us (%)]]&lt;0.3,"Minoritari","Ocasional"))</f>
        <v>Minoritari</v>
      </c>
      <c r="M193" s="33" t="s">
        <v>78</v>
      </c>
      <c r="N193" s="33" t="s">
        <v>17</v>
      </c>
      <c r="O193" t="s">
        <v>1219</v>
      </c>
      <c r="P193" t="s">
        <v>1225</v>
      </c>
    </row>
    <row r="194" spans="1:16" x14ac:dyDescent="0.35">
      <c r="A194" s="1">
        <f t="shared" si="2"/>
        <v>193</v>
      </c>
      <c r="B194" s="1" t="s">
        <v>1418</v>
      </c>
      <c r="C194" t="s">
        <v>29</v>
      </c>
      <c r="D194" t="s">
        <v>24</v>
      </c>
      <c r="E194" s="33" t="s">
        <v>81</v>
      </c>
      <c r="F194" s="33" t="s">
        <v>7</v>
      </c>
      <c r="G194" s="33" t="s">
        <v>7</v>
      </c>
      <c r="H194" s="33" t="s">
        <v>7</v>
      </c>
      <c r="I194" s="33" t="s">
        <v>7</v>
      </c>
      <c r="J194" s="33" t="s">
        <v>7</v>
      </c>
      <c r="K194" s="34">
        <v>0.8</v>
      </c>
      <c r="L194" s="34" t="str">
        <f>IF(Noms_de_les_cases[[#This Row],[Nivell 
d''us (%)]]&gt;0.7,"Habitual",IF(Noms_de_les_cases[[#This Row],[Nivell 
d''us (%)]]&lt;0.3,"Minoritari","Ocasional"))</f>
        <v>Habitual</v>
      </c>
      <c r="M194" s="33" t="s">
        <v>14</v>
      </c>
      <c r="N194" s="33" t="s">
        <v>17</v>
      </c>
      <c r="O194" t="s">
        <v>1218</v>
      </c>
      <c r="P194" t="s">
        <v>1228</v>
      </c>
    </row>
    <row r="195" spans="1:16" x14ac:dyDescent="0.35">
      <c r="A195" s="1">
        <f t="shared" si="2"/>
        <v>194</v>
      </c>
      <c r="B195" s="1" t="s">
        <v>1419</v>
      </c>
      <c r="C195" t="s">
        <v>751</v>
      </c>
      <c r="D195" t="s">
        <v>84</v>
      </c>
      <c r="E195" s="33" t="s">
        <v>82</v>
      </c>
      <c r="F195" s="33" t="s">
        <v>7</v>
      </c>
      <c r="G195" s="33" t="s">
        <v>7</v>
      </c>
      <c r="H195" s="33" t="s">
        <v>7</v>
      </c>
      <c r="I195" s="33" t="s">
        <v>7</v>
      </c>
      <c r="J195" s="33" t="s">
        <v>7</v>
      </c>
      <c r="K195" s="34">
        <v>0.6</v>
      </c>
      <c r="L195" s="34" t="str">
        <f>IF(Noms_de_les_cases[[#This Row],[Nivell 
d''us (%)]]&gt;0.7,"Habitual",IF(Noms_de_les_cases[[#This Row],[Nivell 
d''us (%)]]&lt;0.3,"Minoritari","Ocasional"))</f>
        <v>Ocasional</v>
      </c>
      <c r="M195" s="33" t="s">
        <v>78</v>
      </c>
      <c r="N195" s="33" t="s">
        <v>17</v>
      </c>
      <c r="O195" t="s">
        <v>1218</v>
      </c>
      <c r="P195" t="s">
        <v>1224</v>
      </c>
    </row>
    <row r="196" spans="1:16" x14ac:dyDescent="0.35">
      <c r="A196" s="1">
        <f t="shared" ref="A196:A259" si="3">A195+1</f>
        <v>195</v>
      </c>
      <c r="B196" s="1" t="s">
        <v>1546</v>
      </c>
      <c r="C196" t="s">
        <v>394</v>
      </c>
      <c r="D196" t="s">
        <v>86</v>
      </c>
      <c r="E196" s="33" t="s">
        <v>81</v>
      </c>
      <c r="F196" s="33" t="s">
        <v>7</v>
      </c>
      <c r="G196" s="33" t="s">
        <v>7</v>
      </c>
      <c r="H196" s="33" t="s">
        <v>7</v>
      </c>
      <c r="I196" s="33" t="s">
        <v>8</v>
      </c>
      <c r="J196" s="33" t="s">
        <v>8</v>
      </c>
      <c r="K196" s="34">
        <v>0.2</v>
      </c>
      <c r="L196" s="34" t="str">
        <f>IF(Noms_de_les_cases[[#This Row],[Nivell 
d''us (%)]]&gt;0.7,"Habitual",IF(Noms_de_les_cases[[#This Row],[Nivell 
d''us (%)]]&lt;0.3,"Minoritari","Ocasional"))</f>
        <v>Minoritari</v>
      </c>
      <c r="M196" s="33" t="s">
        <v>16</v>
      </c>
      <c r="N196" s="33" t="s">
        <v>17</v>
      </c>
      <c r="O196" t="s">
        <v>1221</v>
      </c>
      <c r="P196" t="s">
        <v>1239</v>
      </c>
    </row>
    <row r="197" spans="1:16" x14ac:dyDescent="0.35">
      <c r="A197" s="1">
        <f t="shared" si="3"/>
        <v>196</v>
      </c>
      <c r="B197" s="1" t="s">
        <v>1420</v>
      </c>
      <c r="C197" t="s">
        <v>940</v>
      </c>
      <c r="D197" t="s">
        <v>89</v>
      </c>
      <c r="E197" s="33" t="s">
        <v>81</v>
      </c>
      <c r="F197" s="33" t="s">
        <v>7</v>
      </c>
      <c r="G197" s="33" t="s">
        <v>7</v>
      </c>
      <c r="H197" s="33" t="s">
        <v>7</v>
      </c>
      <c r="I197" s="33" t="s">
        <v>7</v>
      </c>
      <c r="J197" s="33" t="s">
        <v>7</v>
      </c>
      <c r="K197" s="34">
        <v>1</v>
      </c>
      <c r="L197" s="34" t="str">
        <f>IF(Noms_de_les_cases[[#This Row],[Nivell 
d''us (%)]]&gt;0.7,"Habitual",IF(Noms_de_les_cases[[#This Row],[Nivell 
d''us (%)]]&lt;0.3,"Minoritari","Ocasional"))</f>
        <v>Habitual</v>
      </c>
      <c r="M197" s="33" t="s">
        <v>14</v>
      </c>
      <c r="N197" s="33" t="s">
        <v>17</v>
      </c>
      <c r="O197" t="s">
        <v>1218</v>
      </c>
      <c r="P197" t="s">
        <v>1239</v>
      </c>
    </row>
    <row r="198" spans="1:16" x14ac:dyDescent="0.35">
      <c r="A198" s="1">
        <f t="shared" si="3"/>
        <v>197</v>
      </c>
      <c r="B198" s="1" t="s">
        <v>1421</v>
      </c>
      <c r="C198" t="s">
        <v>1216</v>
      </c>
      <c r="D198" t="s">
        <v>92</v>
      </c>
      <c r="E198" s="33" t="s">
        <v>81</v>
      </c>
      <c r="F198" s="33" t="s">
        <v>7</v>
      </c>
      <c r="G198" s="33" t="s">
        <v>7</v>
      </c>
      <c r="H198" s="33" t="s">
        <v>7</v>
      </c>
      <c r="I198" s="33" t="s">
        <v>7</v>
      </c>
      <c r="J198" s="33" t="s">
        <v>7</v>
      </c>
      <c r="K198" s="34">
        <v>0.6</v>
      </c>
      <c r="L198" s="34" t="str">
        <f>IF(Noms_de_les_cases[[#This Row],[Nivell 
d''us (%)]]&gt;0.7,"Habitual",IF(Noms_de_les_cases[[#This Row],[Nivell 
d''us (%)]]&lt;0.3,"Minoritari","Ocasional"))</f>
        <v>Ocasional</v>
      </c>
      <c r="M198" s="33" t="s">
        <v>14</v>
      </c>
      <c r="N198" s="33" t="s">
        <v>17</v>
      </c>
      <c r="O198" t="s">
        <v>1218</v>
      </c>
      <c r="P198" t="s">
        <v>1228</v>
      </c>
    </row>
    <row r="199" spans="1:16" x14ac:dyDescent="0.35">
      <c r="A199" s="1">
        <f t="shared" si="3"/>
        <v>198</v>
      </c>
      <c r="B199" s="1" t="s">
        <v>1421</v>
      </c>
      <c r="C199" t="s">
        <v>435</v>
      </c>
      <c r="D199" t="s">
        <v>86</v>
      </c>
      <c r="E199" s="33" t="s">
        <v>81</v>
      </c>
      <c r="F199" s="33" t="s">
        <v>7</v>
      </c>
      <c r="G199" s="33" t="s">
        <v>7</v>
      </c>
      <c r="H199" s="33" t="s">
        <v>7</v>
      </c>
      <c r="I199" s="33" t="s">
        <v>7</v>
      </c>
      <c r="J199" s="33" t="s">
        <v>8</v>
      </c>
      <c r="K199" s="34">
        <v>0.4</v>
      </c>
      <c r="L199" s="34" t="str">
        <f>IF(Noms_de_les_cases[[#This Row],[Nivell 
d''us (%)]]&gt;0.7,"Habitual",IF(Noms_de_les_cases[[#This Row],[Nivell 
d''us (%)]]&lt;0.3,"Minoritari","Ocasional"))</f>
        <v>Ocasional</v>
      </c>
      <c r="M199" s="33" t="s">
        <v>14</v>
      </c>
      <c r="N199" s="33" t="s">
        <v>17</v>
      </c>
      <c r="O199" t="s">
        <v>1218</v>
      </c>
      <c r="P199" t="s">
        <v>1228</v>
      </c>
    </row>
    <row r="200" spans="1:16" x14ac:dyDescent="0.35">
      <c r="A200" s="1">
        <f t="shared" si="3"/>
        <v>199</v>
      </c>
      <c r="B200" s="1" t="s">
        <v>1421</v>
      </c>
      <c r="C200" t="s">
        <v>131</v>
      </c>
      <c r="D200" t="s">
        <v>90</v>
      </c>
      <c r="E200" s="33" t="s">
        <v>81</v>
      </c>
      <c r="F200" s="33" t="s">
        <v>7</v>
      </c>
      <c r="G200" s="33" t="s">
        <v>7</v>
      </c>
      <c r="H200" s="33" t="s">
        <v>7</v>
      </c>
      <c r="I200" s="33" t="s">
        <v>8</v>
      </c>
      <c r="J200" s="33" t="s">
        <v>8</v>
      </c>
      <c r="K200" s="34">
        <v>0.2</v>
      </c>
      <c r="L200" s="34" t="str">
        <f>IF(Noms_de_les_cases[[#This Row],[Nivell 
d''us (%)]]&gt;0.7,"Habitual",IF(Noms_de_les_cases[[#This Row],[Nivell 
d''us (%)]]&lt;0.3,"Minoritari","Ocasional"))</f>
        <v>Minoritari</v>
      </c>
      <c r="M200" s="33" t="s">
        <v>14</v>
      </c>
      <c r="N200" s="33" t="s">
        <v>17</v>
      </c>
      <c r="O200" t="s">
        <v>1218</v>
      </c>
      <c r="P200" t="s">
        <v>1228</v>
      </c>
    </row>
    <row r="201" spans="1:16" x14ac:dyDescent="0.35">
      <c r="A201" s="1">
        <f t="shared" si="3"/>
        <v>200</v>
      </c>
      <c r="B201" s="1" t="s">
        <v>1422</v>
      </c>
      <c r="C201" t="s">
        <v>1346</v>
      </c>
      <c r="D201" t="s">
        <v>6</v>
      </c>
      <c r="E201" s="33" t="s">
        <v>81</v>
      </c>
      <c r="F201" s="33" t="s">
        <v>7</v>
      </c>
      <c r="G201" s="33" t="s">
        <v>7</v>
      </c>
      <c r="H201" s="33" t="s">
        <v>7</v>
      </c>
      <c r="I201" s="33" t="s">
        <v>8</v>
      </c>
      <c r="J201" s="33" t="s">
        <v>8</v>
      </c>
      <c r="K201" s="34">
        <v>0.2</v>
      </c>
      <c r="L201" s="34" t="str">
        <f>IF(Noms_de_les_cases[[#This Row],[Nivell 
d''us (%)]]&gt;0.7,"Habitual",IF(Noms_de_les_cases[[#This Row],[Nivell 
d''us (%)]]&lt;0.3,"Minoritari","Ocasional"))</f>
        <v>Minoritari</v>
      </c>
      <c r="M201" s="33" t="s">
        <v>78</v>
      </c>
      <c r="N201" s="33" t="s">
        <v>17</v>
      </c>
      <c r="O201" t="s">
        <v>1218</v>
      </c>
      <c r="P201" t="s">
        <v>1224</v>
      </c>
    </row>
    <row r="202" spans="1:16" x14ac:dyDescent="0.35">
      <c r="A202" s="1">
        <f t="shared" si="3"/>
        <v>201</v>
      </c>
      <c r="B202" s="1" t="s">
        <v>1496</v>
      </c>
      <c r="C202" t="s">
        <v>1346</v>
      </c>
      <c r="D202" t="s">
        <v>6</v>
      </c>
      <c r="E202" s="33" t="s">
        <v>81</v>
      </c>
      <c r="F202" s="33" t="s">
        <v>7</v>
      </c>
      <c r="G202" s="33" t="s">
        <v>7</v>
      </c>
      <c r="H202" s="33" t="s">
        <v>7</v>
      </c>
      <c r="I202" s="33" t="s">
        <v>8</v>
      </c>
      <c r="J202" s="33" t="s">
        <v>8</v>
      </c>
      <c r="K202" s="34">
        <v>0.2</v>
      </c>
      <c r="L202" s="34" t="str">
        <f>IF(Noms_de_les_cases[[#This Row],[Nivell 
d''us (%)]]&gt;0.7,"Habitual",IF(Noms_de_les_cases[[#This Row],[Nivell 
d''us (%)]]&lt;0.3,"Minoritari","Ocasional"))</f>
        <v>Minoritari</v>
      </c>
      <c r="M202" s="33" t="s">
        <v>78</v>
      </c>
      <c r="N202" s="33" t="s">
        <v>17</v>
      </c>
      <c r="O202" t="s">
        <v>1219</v>
      </c>
      <c r="P202" t="s">
        <v>1225</v>
      </c>
    </row>
    <row r="203" spans="1:16" x14ac:dyDescent="0.35">
      <c r="A203" s="1">
        <f t="shared" si="3"/>
        <v>202</v>
      </c>
      <c r="B203" s="1" t="s">
        <v>1423</v>
      </c>
      <c r="C203" t="s">
        <v>267</v>
      </c>
      <c r="D203" t="s">
        <v>89</v>
      </c>
      <c r="E203" s="33" t="s">
        <v>81</v>
      </c>
      <c r="F203" s="33" t="s">
        <v>7</v>
      </c>
      <c r="G203" s="33" t="s">
        <v>7</v>
      </c>
      <c r="H203" s="33" t="s">
        <v>7</v>
      </c>
      <c r="I203" s="33" t="s">
        <v>8</v>
      </c>
      <c r="J203" s="33" t="s">
        <v>8</v>
      </c>
      <c r="K203" s="34">
        <v>0.2</v>
      </c>
      <c r="L203" s="34" t="str">
        <f>IF(Noms_de_les_cases[[#This Row],[Nivell 
d''us (%)]]&gt;0.7,"Habitual",IF(Noms_de_les_cases[[#This Row],[Nivell 
d''us (%)]]&lt;0.3,"Minoritari","Ocasional"))</f>
        <v>Minoritari</v>
      </c>
      <c r="M203" s="33" t="s">
        <v>15</v>
      </c>
      <c r="N203" s="33" t="s">
        <v>17</v>
      </c>
      <c r="O203" t="s">
        <v>1221</v>
      </c>
      <c r="P203" t="s">
        <v>1270</v>
      </c>
    </row>
    <row r="204" spans="1:16" x14ac:dyDescent="0.35">
      <c r="A204" s="1">
        <f t="shared" si="3"/>
        <v>203</v>
      </c>
      <c r="B204" s="1" t="s">
        <v>964</v>
      </c>
      <c r="C204" t="s">
        <v>944</v>
      </c>
      <c r="D204" t="s">
        <v>89</v>
      </c>
      <c r="E204" s="33" t="s">
        <v>82</v>
      </c>
      <c r="F204" s="33" t="s">
        <v>8</v>
      </c>
      <c r="G204" s="33" t="s">
        <v>7</v>
      </c>
      <c r="H204" s="33" t="s">
        <v>7</v>
      </c>
      <c r="I204" s="33" t="s">
        <v>8</v>
      </c>
      <c r="J204" s="33" t="s">
        <v>8</v>
      </c>
      <c r="K204" s="34">
        <v>0.4</v>
      </c>
      <c r="L204" s="34" t="str">
        <f>IF(Noms_de_les_cases[[#This Row],[Nivell 
d''us (%)]]&gt;0.7,"Habitual",IF(Noms_de_les_cases[[#This Row],[Nivell 
d''us (%)]]&lt;0.3,"Minoritari","Ocasional"))</f>
        <v>Ocasional</v>
      </c>
      <c r="M204" s="33" t="s">
        <v>57</v>
      </c>
      <c r="N204" s="33" t="s">
        <v>18</v>
      </c>
      <c r="O204" t="s">
        <v>1267</v>
      </c>
      <c r="P204" t="s">
        <v>1272</v>
      </c>
    </row>
    <row r="205" spans="1:16" x14ac:dyDescent="0.35">
      <c r="A205" s="1">
        <f t="shared" si="3"/>
        <v>204</v>
      </c>
      <c r="B205" s="1" t="s">
        <v>1054</v>
      </c>
      <c r="C205" t="s">
        <v>104</v>
      </c>
      <c r="D205" t="s">
        <v>90</v>
      </c>
      <c r="E205" s="33" t="s">
        <v>81</v>
      </c>
      <c r="F205" s="33" t="s">
        <v>8</v>
      </c>
      <c r="G205" s="33" t="s">
        <v>7</v>
      </c>
      <c r="H205" s="33" t="s">
        <v>7</v>
      </c>
      <c r="I205" s="33" t="s">
        <v>8</v>
      </c>
      <c r="J205" s="33" t="s">
        <v>8</v>
      </c>
      <c r="K205" s="34">
        <v>0.4</v>
      </c>
      <c r="L205" s="34" t="str">
        <f>IF(Noms_de_les_cases[[#This Row],[Nivell 
d''us (%)]]&gt;0.7,"Habitual",IF(Noms_de_les_cases[[#This Row],[Nivell 
d''us (%)]]&lt;0.3,"Minoritari","Ocasional"))</f>
        <v>Ocasional</v>
      </c>
      <c r="M205" s="33" t="s">
        <v>57</v>
      </c>
      <c r="N205" s="33" t="s">
        <v>18</v>
      </c>
      <c r="O205" t="s">
        <v>1267</v>
      </c>
      <c r="P205" t="s">
        <v>1272</v>
      </c>
    </row>
    <row r="206" spans="1:16" x14ac:dyDescent="0.35">
      <c r="A206" s="1">
        <f t="shared" si="3"/>
        <v>205</v>
      </c>
      <c r="B206" s="1" t="s">
        <v>166</v>
      </c>
      <c r="C206" t="s">
        <v>1522</v>
      </c>
      <c r="D206" t="s">
        <v>91</v>
      </c>
      <c r="E206" s="33" t="s">
        <v>81</v>
      </c>
      <c r="F206" s="33" t="s">
        <v>8</v>
      </c>
      <c r="G206" s="33" t="s">
        <v>8</v>
      </c>
      <c r="H206" s="33" t="s">
        <v>7</v>
      </c>
      <c r="I206" s="33" t="s">
        <v>8</v>
      </c>
      <c r="J206" s="33" t="s">
        <v>8</v>
      </c>
      <c r="K206" s="34">
        <v>0.2</v>
      </c>
      <c r="L206" s="34" t="str">
        <f>IF(Noms_de_les_cases[[#This Row],[Nivell 
d''us (%)]]&gt;0.7,"Habitual",IF(Noms_de_les_cases[[#This Row],[Nivell 
d''us (%)]]&lt;0.3,"Minoritari","Ocasional"))</f>
        <v>Minoritari</v>
      </c>
      <c r="M206" s="33" t="s">
        <v>57</v>
      </c>
      <c r="N206" s="33" t="s">
        <v>18</v>
      </c>
      <c r="O206" t="s">
        <v>1267</v>
      </c>
      <c r="P206" t="s">
        <v>1272</v>
      </c>
    </row>
    <row r="207" spans="1:16" x14ac:dyDescent="0.35">
      <c r="A207" s="1">
        <f t="shared" si="3"/>
        <v>206</v>
      </c>
      <c r="B207" s="1" t="s">
        <v>1288</v>
      </c>
      <c r="C207" t="s">
        <v>536</v>
      </c>
      <c r="D207" t="s">
        <v>85</v>
      </c>
      <c r="E207" s="33" t="s">
        <v>82</v>
      </c>
      <c r="F207" s="33" t="s">
        <v>8</v>
      </c>
      <c r="G207" s="33" t="s">
        <v>7</v>
      </c>
      <c r="H207" s="33" t="s">
        <v>7</v>
      </c>
      <c r="I207" s="33" t="s">
        <v>8</v>
      </c>
      <c r="J207" s="33" t="s">
        <v>8</v>
      </c>
      <c r="K207" s="34">
        <v>0.2</v>
      </c>
      <c r="L207" s="34" t="str">
        <f>IF(Noms_de_les_cases[[#This Row],[Nivell 
d''us (%)]]&gt;0.7,"Habitual",IF(Noms_de_les_cases[[#This Row],[Nivell 
d''us (%)]]&lt;0.3,"Minoritari","Ocasional"))</f>
        <v>Minoritari</v>
      </c>
      <c r="M207" s="33" t="s">
        <v>57</v>
      </c>
      <c r="N207" s="33" t="s">
        <v>18</v>
      </c>
      <c r="O207" t="s">
        <v>1267</v>
      </c>
      <c r="P207" t="s">
        <v>1272</v>
      </c>
    </row>
    <row r="208" spans="1:16" x14ac:dyDescent="0.35">
      <c r="A208" s="1">
        <f t="shared" si="3"/>
        <v>207</v>
      </c>
      <c r="B208" s="1" t="s">
        <v>535</v>
      </c>
      <c r="C208" t="s">
        <v>536</v>
      </c>
      <c r="D208" t="s">
        <v>85</v>
      </c>
      <c r="E208" s="33" t="s">
        <v>82</v>
      </c>
      <c r="F208" s="33" t="s">
        <v>7</v>
      </c>
      <c r="G208" s="33" t="s">
        <v>7</v>
      </c>
      <c r="H208" s="33" t="s">
        <v>7</v>
      </c>
      <c r="I208" s="33" t="s">
        <v>7</v>
      </c>
      <c r="J208" s="33" t="s">
        <v>7</v>
      </c>
      <c r="K208" s="34">
        <v>1</v>
      </c>
      <c r="L208" s="34" t="str">
        <f>IF(Noms_de_les_cases[[#This Row],[Nivell 
d''us (%)]]&gt;0.7,"Habitual",IF(Noms_de_les_cases[[#This Row],[Nivell 
d''us (%)]]&lt;0.3,"Minoritari","Ocasional"))</f>
        <v>Habitual</v>
      </c>
      <c r="M208" s="33" t="s">
        <v>57</v>
      </c>
      <c r="N208" s="33" t="s">
        <v>20</v>
      </c>
      <c r="O208" t="s">
        <v>1267</v>
      </c>
      <c r="P208" t="s">
        <v>1272</v>
      </c>
    </row>
    <row r="209" spans="1:16" x14ac:dyDescent="0.35">
      <c r="A209" s="1">
        <f t="shared" si="3"/>
        <v>208</v>
      </c>
      <c r="B209" s="1" t="s">
        <v>1084</v>
      </c>
      <c r="C209" t="s">
        <v>951</v>
      </c>
      <c r="D209" t="s">
        <v>89</v>
      </c>
      <c r="E209" s="33" t="s">
        <v>82</v>
      </c>
      <c r="F209" s="33" t="s">
        <v>8</v>
      </c>
      <c r="G209" s="33" t="s">
        <v>7</v>
      </c>
      <c r="H209" s="33" t="s">
        <v>7</v>
      </c>
      <c r="I209" s="33" t="s">
        <v>8</v>
      </c>
      <c r="J209" s="33" t="s">
        <v>8</v>
      </c>
      <c r="K209" s="34">
        <v>0.2</v>
      </c>
      <c r="L209" s="34" t="str">
        <f>IF(Noms_de_les_cases[[#This Row],[Nivell 
d''us (%)]]&gt;0.7,"Habitual",IF(Noms_de_les_cases[[#This Row],[Nivell 
d''us (%)]]&lt;0.3,"Minoritari","Ocasional"))</f>
        <v>Minoritari</v>
      </c>
      <c r="M209" s="33" t="s">
        <v>57</v>
      </c>
      <c r="N209" s="33" t="s">
        <v>18</v>
      </c>
      <c r="O209" t="s">
        <v>1267</v>
      </c>
      <c r="P209" t="s">
        <v>1272</v>
      </c>
    </row>
    <row r="210" spans="1:16" x14ac:dyDescent="0.35">
      <c r="A210" s="1">
        <f t="shared" si="3"/>
        <v>209</v>
      </c>
      <c r="B210" s="1" t="s">
        <v>1084</v>
      </c>
      <c r="C210" t="s">
        <v>1085</v>
      </c>
      <c r="D210" t="s">
        <v>24</v>
      </c>
      <c r="E210" s="33" t="s">
        <v>82</v>
      </c>
      <c r="F210" s="33" t="s">
        <v>8</v>
      </c>
      <c r="G210" s="33" t="s">
        <v>7</v>
      </c>
      <c r="H210" s="33" t="s">
        <v>7</v>
      </c>
      <c r="I210" s="33" t="s">
        <v>8</v>
      </c>
      <c r="J210" s="33" t="s">
        <v>8</v>
      </c>
      <c r="K210" s="34">
        <v>0.4</v>
      </c>
      <c r="L210" s="34" t="str">
        <f>IF(Noms_de_les_cases[[#This Row],[Nivell 
d''us (%)]]&gt;0.7,"Habitual",IF(Noms_de_les_cases[[#This Row],[Nivell 
d''us (%)]]&lt;0.3,"Minoritari","Ocasional"))</f>
        <v>Ocasional</v>
      </c>
      <c r="M210" s="33" t="s">
        <v>57</v>
      </c>
      <c r="N210" s="33" t="s">
        <v>18</v>
      </c>
      <c r="O210" t="s">
        <v>1267</v>
      </c>
      <c r="P210" t="s">
        <v>1272</v>
      </c>
    </row>
    <row r="211" spans="1:16" x14ac:dyDescent="0.35">
      <c r="A211" s="1">
        <f t="shared" si="3"/>
        <v>210</v>
      </c>
      <c r="B211" s="1" t="s">
        <v>1286</v>
      </c>
      <c r="C211" t="s">
        <v>536</v>
      </c>
      <c r="D211" t="s">
        <v>85</v>
      </c>
      <c r="E211" s="33" t="s">
        <v>81</v>
      </c>
      <c r="F211" s="33" t="s">
        <v>8</v>
      </c>
      <c r="G211" s="33" t="s">
        <v>7</v>
      </c>
      <c r="H211" s="33" t="s">
        <v>7</v>
      </c>
      <c r="I211" s="33" t="s">
        <v>8</v>
      </c>
      <c r="J211" s="33" t="s">
        <v>8</v>
      </c>
      <c r="K211" s="34">
        <v>0.4</v>
      </c>
      <c r="L211" s="34" t="str">
        <f>IF(Noms_de_les_cases[[#This Row],[Nivell 
d''us (%)]]&gt;0.7,"Habitual",IF(Noms_de_les_cases[[#This Row],[Nivell 
d''us (%)]]&lt;0.3,"Minoritari","Ocasional"))</f>
        <v>Ocasional</v>
      </c>
      <c r="M211" s="33" t="s">
        <v>78</v>
      </c>
      <c r="N211" s="33" t="s">
        <v>18</v>
      </c>
      <c r="O211" t="s">
        <v>1267</v>
      </c>
      <c r="P211" t="s">
        <v>1224</v>
      </c>
    </row>
    <row r="212" spans="1:16" x14ac:dyDescent="0.35">
      <c r="A212" s="1">
        <f t="shared" si="3"/>
        <v>211</v>
      </c>
      <c r="B212" s="1" t="s">
        <v>1185</v>
      </c>
      <c r="C212" t="s">
        <v>959</v>
      </c>
      <c r="D212" t="s">
        <v>89</v>
      </c>
      <c r="E212" s="33" t="s">
        <v>82</v>
      </c>
      <c r="F212" s="33" t="s">
        <v>8</v>
      </c>
      <c r="G212" s="33" t="s">
        <v>7</v>
      </c>
      <c r="H212" s="33" t="s">
        <v>7</v>
      </c>
      <c r="I212" s="33" t="s">
        <v>8</v>
      </c>
      <c r="J212" s="33" t="s">
        <v>8</v>
      </c>
      <c r="K212" s="34">
        <v>0.2</v>
      </c>
      <c r="L212" s="34" t="str">
        <f>IF(Noms_de_les_cases[[#This Row],[Nivell 
d''us (%)]]&gt;0.7,"Habitual",IF(Noms_de_les_cases[[#This Row],[Nivell 
d''us (%)]]&lt;0.3,"Minoritari","Ocasional"))</f>
        <v>Minoritari</v>
      </c>
      <c r="M212" s="33" t="s">
        <v>57</v>
      </c>
      <c r="N212" s="33" t="s">
        <v>18</v>
      </c>
      <c r="O212" t="s">
        <v>1267</v>
      </c>
      <c r="P212" t="s">
        <v>1272</v>
      </c>
    </row>
    <row r="213" spans="1:16" x14ac:dyDescent="0.35">
      <c r="A213" s="1">
        <f t="shared" si="3"/>
        <v>212</v>
      </c>
      <c r="B213" s="1" t="s">
        <v>1317</v>
      </c>
      <c r="C213" t="s">
        <v>180</v>
      </c>
      <c r="D213" t="s">
        <v>181</v>
      </c>
      <c r="E213" s="33" t="s">
        <v>82</v>
      </c>
      <c r="F213" s="33" t="s">
        <v>8</v>
      </c>
      <c r="G213" s="33" t="s">
        <v>7</v>
      </c>
      <c r="H213" s="33" t="s">
        <v>7</v>
      </c>
      <c r="I213" s="33" t="s">
        <v>8</v>
      </c>
      <c r="J213" s="33" t="s">
        <v>8</v>
      </c>
      <c r="K213" s="34">
        <v>0.6</v>
      </c>
      <c r="L213" s="34" t="str">
        <f>IF(Noms_de_les_cases[[#This Row],[Nivell 
d''us (%)]]&gt;0.7,"Habitual",IF(Noms_de_les_cases[[#This Row],[Nivell 
d''us (%)]]&lt;0.3,"Minoritari","Ocasional"))</f>
        <v>Ocasional</v>
      </c>
      <c r="M213" s="33" t="s">
        <v>57</v>
      </c>
      <c r="N213" s="33" t="s">
        <v>18</v>
      </c>
      <c r="O213" t="s">
        <v>1267</v>
      </c>
      <c r="P213" t="s">
        <v>1272</v>
      </c>
    </row>
    <row r="214" spans="1:16" x14ac:dyDescent="0.35">
      <c r="A214" s="1">
        <f t="shared" si="3"/>
        <v>213</v>
      </c>
      <c r="B214" s="1" t="s">
        <v>1182</v>
      </c>
      <c r="C214" t="s">
        <v>951</v>
      </c>
      <c r="D214" t="s">
        <v>89</v>
      </c>
      <c r="E214" s="33" t="s">
        <v>82</v>
      </c>
      <c r="F214" s="33" t="s">
        <v>8</v>
      </c>
      <c r="G214" s="33" t="s">
        <v>7</v>
      </c>
      <c r="H214" s="33" t="s">
        <v>7</v>
      </c>
      <c r="I214" s="33" t="s">
        <v>8</v>
      </c>
      <c r="J214" s="33" t="s">
        <v>8</v>
      </c>
      <c r="K214" s="34">
        <v>0.2</v>
      </c>
      <c r="L214" s="34" t="str">
        <f>IF(Noms_de_les_cases[[#This Row],[Nivell 
d''us (%)]]&gt;0.7,"Habitual",IF(Noms_de_les_cases[[#This Row],[Nivell 
d''us (%)]]&lt;0.3,"Minoritari","Ocasional"))</f>
        <v>Minoritari</v>
      </c>
      <c r="M214" s="33" t="s">
        <v>57</v>
      </c>
      <c r="N214" s="33" t="s">
        <v>18</v>
      </c>
      <c r="O214" t="s">
        <v>1267</v>
      </c>
      <c r="P214" t="s">
        <v>1272</v>
      </c>
    </row>
    <row r="215" spans="1:16" x14ac:dyDescent="0.35">
      <c r="A215" s="1">
        <f t="shared" si="3"/>
        <v>214</v>
      </c>
      <c r="B215" s="1" t="s">
        <v>1128</v>
      </c>
      <c r="C215" t="s">
        <v>1085</v>
      </c>
      <c r="D215" t="s">
        <v>24</v>
      </c>
      <c r="E215" s="33" t="s">
        <v>82</v>
      </c>
      <c r="F215" s="33" t="s">
        <v>8</v>
      </c>
      <c r="G215" s="33" t="s">
        <v>7</v>
      </c>
      <c r="H215" s="33" t="s">
        <v>7</v>
      </c>
      <c r="I215" s="33" t="s">
        <v>8</v>
      </c>
      <c r="J215" s="33" t="s">
        <v>8</v>
      </c>
      <c r="K215" s="34">
        <v>0.2</v>
      </c>
      <c r="L215" s="34" t="str">
        <f>IF(Noms_de_les_cases[[#This Row],[Nivell 
d''us (%)]]&gt;0.7,"Habitual",IF(Noms_de_les_cases[[#This Row],[Nivell 
d''us (%)]]&lt;0.3,"Minoritari","Ocasional"))</f>
        <v>Minoritari</v>
      </c>
      <c r="M215" s="33" t="s">
        <v>57</v>
      </c>
      <c r="N215" s="33" t="s">
        <v>18</v>
      </c>
      <c r="O215" t="s">
        <v>1267</v>
      </c>
      <c r="P215" t="s">
        <v>1272</v>
      </c>
    </row>
    <row r="216" spans="1:16" x14ac:dyDescent="0.35">
      <c r="A216" s="1">
        <f t="shared" si="3"/>
        <v>215</v>
      </c>
      <c r="B216" s="1" t="s">
        <v>878</v>
      </c>
      <c r="C216" t="s">
        <v>877</v>
      </c>
      <c r="D216" t="s">
        <v>181</v>
      </c>
      <c r="E216" s="33" t="s">
        <v>81</v>
      </c>
      <c r="F216" s="33" t="s">
        <v>7</v>
      </c>
      <c r="G216" s="33" t="s">
        <v>7</v>
      </c>
      <c r="H216" s="33" t="s">
        <v>7</v>
      </c>
      <c r="I216" s="33" t="s">
        <v>8</v>
      </c>
      <c r="J216" s="33" t="s">
        <v>7</v>
      </c>
      <c r="K216" s="34">
        <v>0.6</v>
      </c>
      <c r="L216" s="34" t="str">
        <f>IF(Noms_de_les_cases[[#This Row],[Nivell 
d''us (%)]]&gt;0.7,"Habitual",IF(Noms_de_les_cases[[#This Row],[Nivell 
d''us (%)]]&lt;0.3,"Minoritari","Ocasional"))</f>
        <v>Ocasional</v>
      </c>
      <c r="M216" s="33" t="s">
        <v>14</v>
      </c>
      <c r="N216" s="33" t="s">
        <v>17</v>
      </c>
      <c r="O216" t="s">
        <v>1219</v>
      </c>
      <c r="P216" t="s">
        <v>1228</v>
      </c>
    </row>
    <row r="217" spans="1:16" x14ac:dyDescent="0.35">
      <c r="A217" s="1">
        <f t="shared" si="3"/>
        <v>216</v>
      </c>
      <c r="B217" s="1" t="s">
        <v>638</v>
      </c>
      <c r="C217" t="s">
        <v>636</v>
      </c>
      <c r="D217" t="s">
        <v>84</v>
      </c>
      <c r="E217" s="33" t="s">
        <v>81</v>
      </c>
      <c r="F217" s="33" t="s">
        <v>7</v>
      </c>
      <c r="G217" s="33" t="s">
        <v>7</v>
      </c>
      <c r="H217" s="33" t="s">
        <v>7</v>
      </c>
      <c r="I217" s="33" t="s">
        <v>8</v>
      </c>
      <c r="J217" s="33" t="s">
        <v>7</v>
      </c>
      <c r="K217" s="34">
        <v>0.6</v>
      </c>
      <c r="L217" s="34" t="str">
        <f>IF(Noms_de_les_cases[[#This Row],[Nivell 
d''us (%)]]&gt;0.7,"Habitual",IF(Noms_de_les_cases[[#This Row],[Nivell 
d''us (%)]]&lt;0.3,"Minoritari","Ocasional"))</f>
        <v>Ocasional</v>
      </c>
      <c r="M217" s="33" t="s">
        <v>14</v>
      </c>
      <c r="N217" s="33" t="s">
        <v>19</v>
      </c>
      <c r="O217" t="s">
        <v>1218</v>
      </c>
      <c r="P217" t="s">
        <v>1228</v>
      </c>
    </row>
    <row r="218" spans="1:16" x14ac:dyDescent="0.35">
      <c r="A218" s="1">
        <f t="shared" si="3"/>
        <v>217</v>
      </c>
      <c r="B218" s="1" t="s">
        <v>648</v>
      </c>
      <c r="C218" t="s">
        <v>647</v>
      </c>
      <c r="D218" t="s">
        <v>84</v>
      </c>
      <c r="E218" s="33" t="s">
        <v>81</v>
      </c>
      <c r="F218" s="33" t="s">
        <v>7</v>
      </c>
      <c r="G218" s="33" t="s">
        <v>7</v>
      </c>
      <c r="H218" s="33" t="s">
        <v>7</v>
      </c>
      <c r="I218" s="33" t="s">
        <v>8</v>
      </c>
      <c r="J218" s="33" t="s">
        <v>7</v>
      </c>
      <c r="K218" s="34">
        <v>0.8</v>
      </c>
      <c r="L218" s="34" t="str">
        <f>IF(Noms_de_les_cases[[#This Row],[Nivell 
d''us (%)]]&gt;0.7,"Habitual",IF(Noms_de_les_cases[[#This Row],[Nivell 
d''us (%)]]&lt;0.3,"Minoritari","Ocasional"))</f>
        <v>Habitual</v>
      </c>
      <c r="M218" s="33" t="s">
        <v>14</v>
      </c>
      <c r="N218" s="33" t="s">
        <v>19</v>
      </c>
      <c r="O218" t="s">
        <v>1218</v>
      </c>
      <c r="P218" t="s">
        <v>1228</v>
      </c>
    </row>
    <row r="219" spans="1:16" x14ac:dyDescent="0.35">
      <c r="A219" s="1">
        <f t="shared" si="3"/>
        <v>218</v>
      </c>
      <c r="B219" s="1" t="s">
        <v>648</v>
      </c>
      <c r="C219" t="s">
        <v>656</v>
      </c>
      <c r="D219" t="s">
        <v>84</v>
      </c>
      <c r="E219" s="33" t="s">
        <v>81</v>
      </c>
      <c r="F219" s="33" t="s">
        <v>7</v>
      </c>
      <c r="G219" s="33" t="s">
        <v>7</v>
      </c>
      <c r="H219" s="33" t="s">
        <v>7</v>
      </c>
      <c r="I219" s="33" t="s">
        <v>8</v>
      </c>
      <c r="J219" s="33" t="s">
        <v>7</v>
      </c>
      <c r="K219" s="34">
        <v>0.8</v>
      </c>
      <c r="L219" s="34" t="str">
        <f>IF(Noms_de_les_cases[[#This Row],[Nivell 
d''us (%)]]&gt;0.7,"Habitual",IF(Noms_de_les_cases[[#This Row],[Nivell 
d''us (%)]]&lt;0.3,"Minoritari","Ocasional"))</f>
        <v>Habitual</v>
      </c>
      <c r="M219" s="33" t="s">
        <v>14</v>
      </c>
      <c r="N219" s="33" t="s">
        <v>19</v>
      </c>
      <c r="O219" t="s">
        <v>1218</v>
      </c>
      <c r="P219" t="s">
        <v>1228</v>
      </c>
    </row>
    <row r="220" spans="1:16" x14ac:dyDescent="0.35">
      <c r="A220" s="1">
        <f t="shared" si="3"/>
        <v>219</v>
      </c>
      <c r="B220" s="1" t="s">
        <v>243</v>
      </c>
      <c r="C220" t="s">
        <v>244</v>
      </c>
      <c r="D220" t="s">
        <v>88</v>
      </c>
      <c r="E220" s="33" t="s">
        <v>81</v>
      </c>
      <c r="F220" s="33" t="s">
        <v>7</v>
      </c>
      <c r="G220" s="33" t="s">
        <v>7</v>
      </c>
      <c r="H220" s="33" t="s">
        <v>7</v>
      </c>
      <c r="I220" s="33" t="s">
        <v>7</v>
      </c>
      <c r="J220" s="33" t="s">
        <v>7</v>
      </c>
      <c r="K220" s="34">
        <v>1</v>
      </c>
      <c r="L220" s="34" t="str">
        <f>IF(Noms_de_les_cases[[#This Row],[Nivell 
d''us (%)]]&gt;0.7,"Habitual",IF(Noms_de_les_cases[[#This Row],[Nivell 
d''us (%)]]&lt;0.3,"Minoritari","Ocasional"))</f>
        <v>Habitual</v>
      </c>
      <c r="M220" s="33" t="s">
        <v>14</v>
      </c>
      <c r="N220" s="33" t="s">
        <v>17</v>
      </c>
      <c r="O220" t="s">
        <v>1218</v>
      </c>
      <c r="P220" t="s">
        <v>1228</v>
      </c>
    </row>
    <row r="221" spans="1:16" x14ac:dyDescent="0.35">
      <c r="A221" s="1">
        <f t="shared" si="3"/>
        <v>220</v>
      </c>
      <c r="B221" s="1" t="s">
        <v>243</v>
      </c>
      <c r="C221" t="s">
        <v>921</v>
      </c>
      <c r="D221" t="s">
        <v>89</v>
      </c>
      <c r="E221" s="33" t="s">
        <v>81</v>
      </c>
      <c r="F221" s="33" t="s">
        <v>7</v>
      </c>
      <c r="G221" s="33" t="s">
        <v>7</v>
      </c>
      <c r="H221" s="33" t="s">
        <v>7</v>
      </c>
      <c r="I221" s="33" t="s">
        <v>7</v>
      </c>
      <c r="J221" s="33" t="s">
        <v>7</v>
      </c>
      <c r="K221" s="34">
        <v>1</v>
      </c>
      <c r="L221" s="34" t="str">
        <f>IF(Noms_de_les_cases[[#This Row],[Nivell 
d''us (%)]]&gt;0.7,"Habitual",IF(Noms_de_les_cases[[#This Row],[Nivell 
d''us (%)]]&lt;0.3,"Minoritari","Ocasional"))</f>
        <v>Habitual</v>
      </c>
      <c r="M221" s="33" t="s">
        <v>14</v>
      </c>
      <c r="N221" s="33" t="s">
        <v>17</v>
      </c>
      <c r="O221" t="s">
        <v>1218</v>
      </c>
      <c r="P221" t="s">
        <v>1228</v>
      </c>
    </row>
    <row r="222" spans="1:16" x14ac:dyDescent="0.35">
      <c r="A222" s="1">
        <f t="shared" si="3"/>
        <v>221</v>
      </c>
      <c r="B222" s="1" t="s">
        <v>243</v>
      </c>
      <c r="C222" t="s">
        <v>1013</v>
      </c>
      <c r="D222" t="s">
        <v>89</v>
      </c>
      <c r="E222" s="33" t="s">
        <v>81</v>
      </c>
      <c r="F222" s="33" t="s">
        <v>7</v>
      </c>
      <c r="G222" s="33" t="s">
        <v>7</v>
      </c>
      <c r="H222" s="33" t="s">
        <v>7</v>
      </c>
      <c r="I222" s="33" t="s">
        <v>8</v>
      </c>
      <c r="J222" s="33" t="s">
        <v>7</v>
      </c>
      <c r="K222" s="34">
        <v>0.6</v>
      </c>
      <c r="L222" s="34" t="str">
        <f>IF(Noms_de_les_cases[[#This Row],[Nivell 
d''us (%)]]&gt;0.7,"Habitual",IF(Noms_de_les_cases[[#This Row],[Nivell 
d''us (%)]]&lt;0.3,"Minoritari","Ocasional"))</f>
        <v>Ocasional</v>
      </c>
      <c r="M222" s="33" t="s">
        <v>14</v>
      </c>
      <c r="N222" s="33" t="s">
        <v>20</v>
      </c>
      <c r="O222" t="s">
        <v>1218</v>
      </c>
      <c r="P222" t="s">
        <v>1228</v>
      </c>
    </row>
    <row r="223" spans="1:16" x14ac:dyDescent="0.35">
      <c r="A223" s="1">
        <f t="shared" si="3"/>
        <v>222</v>
      </c>
      <c r="B223" s="1" t="s">
        <v>243</v>
      </c>
      <c r="C223" t="s">
        <v>265</v>
      </c>
      <c r="D223" t="s">
        <v>88</v>
      </c>
      <c r="E223" s="33" t="s">
        <v>81</v>
      </c>
      <c r="F223" s="33" t="s">
        <v>7</v>
      </c>
      <c r="G223" s="33" t="s">
        <v>7</v>
      </c>
      <c r="H223" s="33" t="s">
        <v>7</v>
      </c>
      <c r="I223" s="33" t="s">
        <v>7</v>
      </c>
      <c r="J223" s="33" t="s">
        <v>7</v>
      </c>
      <c r="K223" s="34">
        <v>0.6</v>
      </c>
      <c r="L223" s="34" t="str">
        <f>IF(Noms_de_les_cases[[#This Row],[Nivell 
d''us (%)]]&gt;0.7,"Habitual",IF(Noms_de_les_cases[[#This Row],[Nivell 
d''us (%)]]&lt;0.3,"Minoritari","Ocasional"))</f>
        <v>Ocasional</v>
      </c>
      <c r="M223" s="33" t="s">
        <v>14</v>
      </c>
      <c r="N223" s="33" t="s">
        <v>20</v>
      </c>
      <c r="O223" t="s">
        <v>1218</v>
      </c>
      <c r="P223" t="s">
        <v>1228</v>
      </c>
    </row>
    <row r="224" spans="1:16" x14ac:dyDescent="0.35">
      <c r="A224" s="1">
        <f t="shared" si="3"/>
        <v>223</v>
      </c>
      <c r="B224" s="1" t="s">
        <v>1152</v>
      </c>
      <c r="C224" t="s">
        <v>246</v>
      </c>
      <c r="D224" t="s">
        <v>88</v>
      </c>
      <c r="E224" s="33" t="s">
        <v>81</v>
      </c>
      <c r="F224" s="33" t="s">
        <v>8</v>
      </c>
      <c r="G224" s="33" t="s">
        <v>8</v>
      </c>
      <c r="H224" s="33" t="s">
        <v>7</v>
      </c>
      <c r="I224" s="33" t="s">
        <v>8</v>
      </c>
      <c r="J224" s="33" t="s">
        <v>8</v>
      </c>
      <c r="K224" s="34">
        <v>0.2</v>
      </c>
      <c r="L224" s="34" t="str">
        <f>IF(Noms_de_les_cases[[#This Row],[Nivell 
d''us (%)]]&gt;0.7,"Habitual",IF(Noms_de_les_cases[[#This Row],[Nivell 
d''us (%)]]&lt;0.3,"Minoritari","Ocasional"))</f>
        <v>Minoritari</v>
      </c>
      <c r="M224" s="33" t="s">
        <v>14</v>
      </c>
      <c r="N224" s="33" t="s">
        <v>18</v>
      </c>
      <c r="O224" t="s">
        <v>1218</v>
      </c>
      <c r="P224" t="s">
        <v>1228</v>
      </c>
    </row>
    <row r="225" spans="1:16" x14ac:dyDescent="0.35">
      <c r="A225" s="1">
        <f t="shared" si="3"/>
        <v>224</v>
      </c>
      <c r="B225" s="1" t="s">
        <v>65</v>
      </c>
      <c r="C225" t="s">
        <v>64</v>
      </c>
      <c r="D225" t="s">
        <v>6</v>
      </c>
      <c r="E225" s="33" t="s">
        <v>81</v>
      </c>
      <c r="F225" s="33" t="s">
        <v>7</v>
      </c>
      <c r="G225" s="33" t="s">
        <v>7</v>
      </c>
      <c r="H225" s="33" t="s">
        <v>7</v>
      </c>
      <c r="I225" s="33" t="s">
        <v>8</v>
      </c>
      <c r="J225" s="33" t="s">
        <v>8</v>
      </c>
      <c r="K225" s="34">
        <v>0.4</v>
      </c>
      <c r="L225" s="34" t="str">
        <f>IF(Noms_de_les_cases[[#This Row],[Nivell 
d''us (%)]]&gt;0.7,"Habitual",IF(Noms_de_les_cases[[#This Row],[Nivell 
d''us (%)]]&lt;0.3,"Minoritari","Ocasional"))</f>
        <v>Ocasional</v>
      </c>
      <c r="M225" s="33" t="s">
        <v>14</v>
      </c>
      <c r="N225" s="33" t="s">
        <v>18</v>
      </c>
      <c r="O225" t="s">
        <v>1218</v>
      </c>
      <c r="P225" t="s">
        <v>1228</v>
      </c>
    </row>
    <row r="226" spans="1:16" x14ac:dyDescent="0.35">
      <c r="A226" s="1">
        <f t="shared" si="3"/>
        <v>225</v>
      </c>
      <c r="B226" s="1" t="s">
        <v>328</v>
      </c>
      <c r="C226" t="s">
        <v>331</v>
      </c>
      <c r="D226" t="s">
        <v>92</v>
      </c>
      <c r="E226" s="33" t="s">
        <v>81</v>
      </c>
      <c r="F226" s="33" t="s">
        <v>7</v>
      </c>
      <c r="G226" s="33" t="s">
        <v>7</v>
      </c>
      <c r="H226" s="33" t="s">
        <v>7</v>
      </c>
      <c r="I226" s="33" t="s">
        <v>8</v>
      </c>
      <c r="J226" s="33" t="s">
        <v>8</v>
      </c>
      <c r="K226" s="34">
        <v>0.2</v>
      </c>
      <c r="L226" s="34" t="str">
        <f>IF(Noms_de_les_cases[[#This Row],[Nivell 
d''us (%)]]&gt;0.7,"Habitual",IF(Noms_de_les_cases[[#This Row],[Nivell 
d''us (%)]]&lt;0.3,"Minoritari","Ocasional"))</f>
        <v>Minoritari</v>
      </c>
      <c r="M226" s="33" t="s">
        <v>14</v>
      </c>
      <c r="N226" s="33" t="s">
        <v>17</v>
      </c>
      <c r="O226" t="s">
        <v>1218</v>
      </c>
      <c r="P226" t="s">
        <v>1228</v>
      </c>
    </row>
    <row r="227" spans="1:16" x14ac:dyDescent="0.35">
      <c r="A227" s="1">
        <f t="shared" si="3"/>
        <v>226</v>
      </c>
      <c r="B227" s="1" t="s">
        <v>559</v>
      </c>
      <c r="C227" t="s">
        <v>560</v>
      </c>
      <c r="D227" t="s">
        <v>85</v>
      </c>
      <c r="E227" s="33" t="s">
        <v>81</v>
      </c>
      <c r="F227" s="33" t="s">
        <v>7</v>
      </c>
      <c r="G227" s="33" t="s">
        <v>7</v>
      </c>
      <c r="H227" s="33" t="s">
        <v>7</v>
      </c>
      <c r="I227" s="33" t="s">
        <v>7</v>
      </c>
      <c r="J227" s="33" t="s">
        <v>7</v>
      </c>
      <c r="K227" s="34">
        <v>1</v>
      </c>
      <c r="L227" s="34" t="str">
        <f>IF(Noms_de_les_cases[[#This Row],[Nivell 
d''us (%)]]&gt;0.7,"Habitual",IF(Noms_de_les_cases[[#This Row],[Nivell 
d''us (%)]]&lt;0.3,"Minoritari","Ocasional"))</f>
        <v>Habitual</v>
      </c>
      <c r="M227" s="33" t="s">
        <v>78</v>
      </c>
      <c r="N227" s="33" t="s">
        <v>17</v>
      </c>
      <c r="O227" t="s">
        <v>1218</v>
      </c>
      <c r="P227" t="s">
        <v>1224</v>
      </c>
    </row>
    <row r="228" spans="1:16" x14ac:dyDescent="0.35">
      <c r="A228" s="1">
        <f t="shared" si="3"/>
        <v>227</v>
      </c>
      <c r="B228" s="1" t="s">
        <v>455</v>
      </c>
      <c r="C228" t="s">
        <v>471</v>
      </c>
      <c r="D228" t="s">
        <v>85</v>
      </c>
      <c r="E228" s="33" t="s">
        <v>81</v>
      </c>
      <c r="F228" s="33" t="s">
        <v>7</v>
      </c>
      <c r="G228" s="33" t="s">
        <v>7</v>
      </c>
      <c r="H228" s="33" t="s">
        <v>7</v>
      </c>
      <c r="I228" s="33" t="s">
        <v>7</v>
      </c>
      <c r="J228" s="33" t="s">
        <v>7</v>
      </c>
      <c r="K228" s="34">
        <v>0.6</v>
      </c>
      <c r="L228" s="34" t="str">
        <f>IF(Noms_de_les_cases[[#This Row],[Nivell 
d''us (%)]]&gt;0.7,"Habitual",IF(Noms_de_les_cases[[#This Row],[Nivell 
d''us (%)]]&lt;0.3,"Minoritari","Ocasional"))</f>
        <v>Ocasional</v>
      </c>
      <c r="M228" s="33" t="s">
        <v>14</v>
      </c>
      <c r="N228" s="33" t="s">
        <v>17</v>
      </c>
      <c r="O228" t="s">
        <v>1218</v>
      </c>
      <c r="P228" t="s">
        <v>1228</v>
      </c>
    </row>
    <row r="229" spans="1:16" x14ac:dyDescent="0.35">
      <c r="A229" s="1">
        <f t="shared" si="3"/>
        <v>228</v>
      </c>
      <c r="B229" s="1" t="s">
        <v>455</v>
      </c>
      <c r="C229" t="s">
        <v>454</v>
      </c>
      <c r="D229" t="s">
        <v>86</v>
      </c>
      <c r="E229" s="33" t="s">
        <v>81</v>
      </c>
      <c r="F229" s="33" t="s">
        <v>7</v>
      </c>
      <c r="G229" s="33" t="s">
        <v>7</v>
      </c>
      <c r="H229" s="33" t="s">
        <v>7</v>
      </c>
      <c r="I229" s="33" t="s">
        <v>7</v>
      </c>
      <c r="J229" s="33" t="s">
        <v>7</v>
      </c>
      <c r="K229" s="34">
        <v>0.6</v>
      </c>
      <c r="L229" s="34" t="str">
        <f>IF(Noms_de_les_cases[[#This Row],[Nivell 
d''us (%)]]&gt;0.7,"Habitual",IF(Noms_de_les_cases[[#This Row],[Nivell 
d''us (%)]]&lt;0.3,"Minoritari","Ocasional"))</f>
        <v>Ocasional</v>
      </c>
      <c r="M229" s="33" t="s">
        <v>14</v>
      </c>
      <c r="N229" s="33" t="s">
        <v>17</v>
      </c>
      <c r="O229" t="s">
        <v>1218</v>
      </c>
      <c r="P229" t="s">
        <v>1228</v>
      </c>
    </row>
    <row r="230" spans="1:16" x14ac:dyDescent="0.35">
      <c r="A230" s="1">
        <f t="shared" si="3"/>
        <v>229</v>
      </c>
      <c r="B230" s="1" t="s">
        <v>1451</v>
      </c>
      <c r="C230" t="s">
        <v>1083</v>
      </c>
      <c r="D230" t="s">
        <v>85</v>
      </c>
      <c r="E230" s="33" t="s">
        <v>81</v>
      </c>
      <c r="F230" s="33" t="s">
        <v>8</v>
      </c>
      <c r="G230" s="33" t="s">
        <v>7</v>
      </c>
      <c r="H230" s="33" t="s">
        <v>7</v>
      </c>
      <c r="I230" s="33" t="s">
        <v>8</v>
      </c>
      <c r="J230" s="33" t="s">
        <v>8</v>
      </c>
      <c r="K230" s="34">
        <v>0.2</v>
      </c>
      <c r="L230" s="34" t="str">
        <f>IF(Noms_de_les_cases[[#This Row],[Nivell 
d''us (%)]]&gt;0.7,"Habitual",IF(Noms_de_les_cases[[#This Row],[Nivell 
d''us (%)]]&lt;0.3,"Minoritari","Ocasional"))</f>
        <v>Minoritari</v>
      </c>
      <c r="M230" s="33" t="s">
        <v>14</v>
      </c>
      <c r="N230" s="33" t="s">
        <v>18</v>
      </c>
      <c r="O230" t="s">
        <v>1218</v>
      </c>
      <c r="P230" t="s">
        <v>1228</v>
      </c>
    </row>
    <row r="231" spans="1:16" x14ac:dyDescent="0.35">
      <c r="A231" s="1">
        <f t="shared" si="3"/>
        <v>230</v>
      </c>
      <c r="B231" s="1" t="s">
        <v>1451</v>
      </c>
      <c r="C231" t="s">
        <v>365</v>
      </c>
      <c r="D231" t="s">
        <v>92</v>
      </c>
      <c r="E231" s="33" t="s">
        <v>81</v>
      </c>
      <c r="F231" s="33" t="s">
        <v>8</v>
      </c>
      <c r="G231" s="33" t="s">
        <v>7</v>
      </c>
      <c r="H231" s="33" t="s">
        <v>7</v>
      </c>
      <c r="I231" s="33" t="s">
        <v>8</v>
      </c>
      <c r="J231" s="33" t="s">
        <v>7</v>
      </c>
      <c r="K231" s="34">
        <v>0.8</v>
      </c>
      <c r="L231" s="34" t="str">
        <f>IF(Noms_de_les_cases[[#This Row],[Nivell 
d''us (%)]]&gt;0.7,"Habitual",IF(Noms_de_les_cases[[#This Row],[Nivell 
d''us (%)]]&lt;0.3,"Minoritari","Ocasional"))</f>
        <v>Habitual</v>
      </c>
      <c r="M231" s="33" t="s">
        <v>14</v>
      </c>
      <c r="N231" s="33" t="s">
        <v>18</v>
      </c>
      <c r="O231" t="s">
        <v>1218</v>
      </c>
      <c r="P231" t="s">
        <v>1228</v>
      </c>
    </row>
    <row r="232" spans="1:16" x14ac:dyDescent="0.35">
      <c r="A232" s="1">
        <f t="shared" si="3"/>
        <v>231</v>
      </c>
      <c r="B232" s="1" t="s">
        <v>1535</v>
      </c>
      <c r="C232" t="s">
        <v>115</v>
      </c>
      <c r="D232" t="s">
        <v>90</v>
      </c>
      <c r="E232" s="33" t="s">
        <v>81</v>
      </c>
      <c r="F232" s="33" t="s">
        <v>7</v>
      </c>
      <c r="G232" s="33" t="s">
        <v>7</v>
      </c>
      <c r="H232" s="33" t="s">
        <v>7</v>
      </c>
      <c r="I232" s="33" t="s">
        <v>8</v>
      </c>
      <c r="J232" s="33" t="s">
        <v>7</v>
      </c>
      <c r="K232" s="34">
        <v>0.2</v>
      </c>
      <c r="L232" s="34" t="str">
        <f>IF(Noms_de_les_cases[[#This Row],[Nivell 
d''us (%)]]&gt;0.7,"Habitual",IF(Noms_de_les_cases[[#This Row],[Nivell 
d''us (%)]]&lt;0.3,"Minoritari","Ocasional"))</f>
        <v>Minoritari</v>
      </c>
      <c r="M232" s="33" t="s">
        <v>15</v>
      </c>
      <c r="N232" s="33" t="s">
        <v>17</v>
      </c>
      <c r="O232" t="s">
        <v>1221</v>
      </c>
      <c r="P232" t="s">
        <v>1270</v>
      </c>
    </row>
    <row r="233" spans="1:16" x14ac:dyDescent="0.35">
      <c r="A233" s="1">
        <f t="shared" si="3"/>
        <v>232</v>
      </c>
      <c r="B233" s="1" t="s">
        <v>1525</v>
      </c>
      <c r="C233" t="s">
        <v>1141</v>
      </c>
      <c r="D233" t="s">
        <v>91</v>
      </c>
      <c r="E233" s="33" t="s">
        <v>81</v>
      </c>
      <c r="F233" s="33" t="s">
        <v>7</v>
      </c>
      <c r="G233" s="33" t="s">
        <v>8</v>
      </c>
      <c r="H233" s="33" t="s">
        <v>7</v>
      </c>
      <c r="I233" s="33" t="s">
        <v>8</v>
      </c>
      <c r="J233" s="33" t="s">
        <v>8</v>
      </c>
      <c r="K233" s="34">
        <v>0.2</v>
      </c>
      <c r="L233" s="34" t="str">
        <f>IF(Noms_de_les_cases[[#This Row],[Nivell 
d''us (%)]]&gt;0.7,"Habitual",IF(Noms_de_les_cases[[#This Row],[Nivell 
d''us (%)]]&lt;0.3,"Minoritari","Ocasional"))</f>
        <v>Minoritari</v>
      </c>
      <c r="M233" s="33" t="s">
        <v>16</v>
      </c>
      <c r="N233" s="33" t="s">
        <v>17</v>
      </c>
      <c r="O233" t="s">
        <v>1222</v>
      </c>
      <c r="P233" t="s">
        <v>1229</v>
      </c>
    </row>
    <row r="234" spans="1:16" x14ac:dyDescent="0.35">
      <c r="A234" s="1">
        <f t="shared" si="3"/>
        <v>233</v>
      </c>
      <c r="B234" s="1" t="s">
        <v>422</v>
      </c>
      <c r="C234" t="s">
        <v>1216</v>
      </c>
      <c r="D234" t="s">
        <v>92</v>
      </c>
      <c r="E234" s="33" t="s">
        <v>81</v>
      </c>
      <c r="F234" s="33" t="s">
        <v>7</v>
      </c>
      <c r="G234" s="33" t="s">
        <v>7</v>
      </c>
      <c r="H234" s="33" t="s">
        <v>7</v>
      </c>
      <c r="I234" s="33" t="s">
        <v>8</v>
      </c>
      <c r="J234" s="33" t="s">
        <v>8</v>
      </c>
      <c r="K234" s="34">
        <v>0.8</v>
      </c>
      <c r="L234" s="34" t="str">
        <f>IF(Noms_de_les_cases[[#This Row],[Nivell 
d''us (%)]]&gt;0.7,"Habitual",IF(Noms_de_les_cases[[#This Row],[Nivell 
d''us (%)]]&lt;0.3,"Minoritari","Ocasional"))</f>
        <v>Habitual</v>
      </c>
      <c r="M234" s="33" t="s">
        <v>16</v>
      </c>
      <c r="N234" s="33" t="s">
        <v>17</v>
      </c>
      <c r="O234" t="s">
        <v>1222</v>
      </c>
      <c r="P234" t="s">
        <v>1229</v>
      </c>
    </row>
    <row r="235" spans="1:16" x14ac:dyDescent="0.35">
      <c r="A235" s="1">
        <f t="shared" si="3"/>
        <v>234</v>
      </c>
      <c r="B235" s="1" t="s">
        <v>1076</v>
      </c>
      <c r="C235" t="s">
        <v>857</v>
      </c>
      <c r="D235" t="s">
        <v>181</v>
      </c>
      <c r="E235" s="33" t="s">
        <v>81</v>
      </c>
      <c r="F235" s="33" t="s">
        <v>8</v>
      </c>
      <c r="G235" s="33" t="s">
        <v>8</v>
      </c>
      <c r="H235" s="33" t="s">
        <v>7</v>
      </c>
      <c r="I235" s="33" t="s">
        <v>8</v>
      </c>
      <c r="J235" s="33" t="s">
        <v>8</v>
      </c>
      <c r="K235" s="34">
        <v>0.2</v>
      </c>
      <c r="L235" s="34" t="str">
        <f>IF(Noms_de_les_cases[[#This Row],[Nivell 
d''us (%)]]&gt;0.7,"Habitual",IF(Noms_de_les_cases[[#This Row],[Nivell 
d''us (%)]]&lt;0.3,"Minoritari","Ocasional"))</f>
        <v>Minoritari</v>
      </c>
      <c r="M235" s="33" t="s">
        <v>16</v>
      </c>
      <c r="N235" s="33" t="s">
        <v>18</v>
      </c>
      <c r="O235" t="s">
        <v>1222</v>
      </c>
      <c r="P235" t="s">
        <v>1229</v>
      </c>
    </row>
    <row r="236" spans="1:16" x14ac:dyDescent="0.35">
      <c r="A236" s="1">
        <f t="shared" si="3"/>
        <v>235</v>
      </c>
      <c r="B236" s="1" t="s">
        <v>262</v>
      </c>
      <c r="C236" t="s">
        <v>235</v>
      </c>
      <c r="D236" t="s">
        <v>88</v>
      </c>
      <c r="E236" s="33" t="s">
        <v>81</v>
      </c>
      <c r="F236" s="33" t="s">
        <v>8</v>
      </c>
      <c r="G236" s="33" t="s">
        <v>7</v>
      </c>
      <c r="H236" s="33" t="s">
        <v>7</v>
      </c>
      <c r="I236" s="33" t="s">
        <v>8</v>
      </c>
      <c r="J236" s="33" t="s">
        <v>8</v>
      </c>
      <c r="K236" s="34">
        <v>0.2</v>
      </c>
      <c r="L236" s="34" t="str">
        <f>IF(Noms_de_les_cases[[#This Row],[Nivell 
d''us (%)]]&gt;0.7,"Habitual",IF(Noms_de_les_cases[[#This Row],[Nivell 
d''us (%)]]&lt;0.3,"Minoritari","Ocasional"))</f>
        <v>Minoritari</v>
      </c>
      <c r="M236" s="33" t="s">
        <v>16</v>
      </c>
      <c r="N236" s="33" t="s">
        <v>18</v>
      </c>
      <c r="O236" t="s">
        <v>1222</v>
      </c>
      <c r="P236" t="s">
        <v>1229</v>
      </c>
    </row>
    <row r="237" spans="1:16" x14ac:dyDescent="0.35">
      <c r="A237" s="1">
        <f t="shared" si="3"/>
        <v>236</v>
      </c>
      <c r="B237" s="1" t="s">
        <v>859</v>
      </c>
      <c r="C237" t="s">
        <v>857</v>
      </c>
      <c r="D237" t="s">
        <v>181</v>
      </c>
      <c r="E237" s="33" t="s">
        <v>81</v>
      </c>
      <c r="F237" s="33" t="s">
        <v>8</v>
      </c>
      <c r="G237" s="33" t="s">
        <v>8</v>
      </c>
      <c r="H237" s="33" t="s">
        <v>7</v>
      </c>
      <c r="I237" s="33" t="s">
        <v>8</v>
      </c>
      <c r="J237" s="33" t="s">
        <v>8</v>
      </c>
      <c r="K237" s="34">
        <v>0.4</v>
      </c>
      <c r="L237" s="34" t="str">
        <f>IF(Noms_de_les_cases[[#This Row],[Nivell 
d''us (%)]]&gt;0.7,"Habitual",IF(Noms_de_les_cases[[#This Row],[Nivell 
d''us (%)]]&lt;0.3,"Minoritari","Ocasional"))</f>
        <v>Ocasional</v>
      </c>
      <c r="M237" s="33" t="s">
        <v>16</v>
      </c>
      <c r="N237" s="33" t="s">
        <v>18</v>
      </c>
      <c r="O237" t="s">
        <v>1222</v>
      </c>
      <c r="P237" t="s">
        <v>1229</v>
      </c>
    </row>
    <row r="238" spans="1:16" x14ac:dyDescent="0.35">
      <c r="A238" s="1">
        <f t="shared" si="3"/>
        <v>237</v>
      </c>
      <c r="B238" s="1" t="s">
        <v>266</v>
      </c>
      <c r="C238" t="s">
        <v>267</v>
      </c>
      <c r="D238" t="s">
        <v>89</v>
      </c>
      <c r="E238" s="33" t="s">
        <v>81</v>
      </c>
      <c r="F238" s="33" t="s">
        <v>7</v>
      </c>
      <c r="G238" s="33" t="s">
        <v>7</v>
      </c>
      <c r="H238" s="33" t="s">
        <v>7</v>
      </c>
      <c r="I238" s="33" t="s">
        <v>7</v>
      </c>
      <c r="J238" s="33" t="s">
        <v>7</v>
      </c>
      <c r="K238" s="34">
        <v>1</v>
      </c>
      <c r="L238" s="34" t="str">
        <f>IF(Noms_de_les_cases[[#This Row],[Nivell 
d''us (%)]]&gt;0.7,"Habitual",IF(Noms_de_les_cases[[#This Row],[Nivell 
d''us (%)]]&lt;0.3,"Minoritari","Ocasional"))</f>
        <v>Habitual</v>
      </c>
      <c r="M238" s="33" t="s">
        <v>16</v>
      </c>
      <c r="N238" s="33" t="s">
        <v>18</v>
      </c>
      <c r="O238" t="s">
        <v>1222</v>
      </c>
      <c r="P238" t="s">
        <v>1232</v>
      </c>
    </row>
    <row r="239" spans="1:16" x14ac:dyDescent="0.35">
      <c r="A239" s="1">
        <f t="shared" si="3"/>
        <v>238</v>
      </c>
      <c r="B239" s="1" t="s">
        <v>492</v>
      </c>
      <c r="C239" t="s">
        <v>493</v>
      </c>
      <c r="D239" t="s">
        <v>87</v>
      </c>
      <c r="E239" s="33" t="s">
        <v>81</v>
      </c>
      <c r="F239" s="33" t="s">
        <v>7</v>
      </c>
      <c r="G239" s="33" t="s">
        <v>7</v>
      </c>
      <c r="H239" s="33" t="s">
        <v>7</v>
      </c>
      <c r="I239" s="33" t="s">
        <v>7</v>
      </c>
      <c r="J239" s="33" t="s">
        <v>7</v>
      </c>
      <c r="K239" s="34">
        <v>0.6</v>
      </c>
      <c r="L239" s="34" t="str">
        <f>IF(Noms_de_les_cases[[#This Row],[Nivell 
d''us (%)]]&gt;0.7,"Habitual",IF(Noms_de_les_cases[[#This Row],[Nivell 
d''us (%)]]&lt;0.3,"Minoritari","Ocasional"))</f>
        <v>Ocasional</v>
      </c>
      <c r="M239" s="33" t="s">
        <v>14</v>
      </c>
      <c r="N239" s="33" t="s">
        <v>17</v>
      </c>
      <c r="O239" t="s">
        <v>1218</v>
      </c>
      <c r="P239" t="s">
        <v>1228</v>
      </c>
    </row>
    <row r="240" spans="1:16" x14ac:dyDescent="0.35">
      <c r="A240" s="1">
        <f t="shared" si="3"/>
        <v>239</v>
      </c>
      <c r="B240" s="1" t="s">
        <v>688</v>
      </c>
      <c r="C240" t="s">
        <v>687</v>
      </c>
      <c r="D240" t="s">
        <v>84</v>
      </c>
      <c r="E240" s="33" t="s">
        <v>81</v>
      </c>
      <c r="F240" s="33" t="s">
        <v>7</v>
      </c>
      <c r="G240" s="33" t="s">
        <v>7</v>
      </c>
      <c r="H240" s="33" t="s">
        <v>7</v>
      </c>
      <c r="I240" s="33" t="s">
        <v>7</v>
      </c>
      <c r="J240" s="33" t="s">
        <v>7</v>
      </c>
      <c r="K240" s="34">
        <v>1</v>
      </c>
      <c r="L240" s="34" t="str">
        <f>IF(Noms_de_les_cases[[#This Row],[Nivell 
d''us (%)]]&gt;0.7,"Habitual",IF(Noms_de_les_cases[[#This Row],[Nivell 
d''us (%)]]&lt;0.3,"Minoritari","Ocasional"))</f>
        <v>Habitual</v>
      </c>
      <c r="M240" s="33" t="s">
        <v>14</v>
      </c>
      <c r="N240" s="33" t="s">
        <v>17</v>
      </c>
      <c r="O240" t="s">
        <v>1218</v>
      </c>
      <c r="P240" t="s">
        <v>1228</v>
      </c>
    </row>
    <row r="241" spans="1:16" x14ac:dyDescent="0.35">
      <c r="A241" s="1">
        <f t="shared" si="3"/>
        <v>240</v>
      </c>
      <c r="B241" s="1" t="s">
        <v>650</v>
      </c>
      <c r="C241" t="s">
        <v>651</v>
      </c>
      <c r="D241" t="s">
        <v>24</v>
      </c>
      <c r="E241" s="33" t="s">
        <v>81</v>
      </c>
      <c r="F241" s="33" t="s">
        <v>7</v>
      </c>
      <c r="G241" s="33" t="s">
        <v>7</v>
      </c>
      <c r="H241" s="33" t="s">
        <v>7</v>
      </c>
      <c r="I241" s="33" t="s">
        <v>7</v>
      </c>
      <c r="J241" s="33" t="s">
        <v>7</v>
      </c>
      <c r="K241" s="34">
        <v>1</v>
      </c>
      <c r="L241" s="34" t="str">
        <f>IF(Noms_de_les_cases[[#This Row],[Nivell 
d''us (%)]]&gt;0.7,"Habitual",IF(Noms_de_les_cases[[#This Row],[Nivell 
d''us (%)]]&lt;0.3,"Minoritari","Ocasional"))</f>
        <v>Habitual</v>
      </c>
      <c r="M241" s="33" t="s">
        <v>14</v>
      </c>
      <c r="N241" s="33" t="s">
        <v>17</v>
      </c>
      <c r="O241" t="s">
        <v>1218</v>
      </c>
      <c r="P241" t="s">
        <v>1228</v>
      </c>
    </row>
    <row r="242" spans="1:16" x14ac:dyDescent="0.35">
      <c r="A242" s="1">
        <f t="shared" si="3"/>
        <v>241</v>
      </c>
      <c r="B242" s="1" t="s">
        <v>1058</v>
      </c>
      <c r="C242" t="s">
        <v>651</v>
      </c>
      <c r="D242" t="s">
        <v>24</v>
      </c>
      <c r="E242" s="33" t="s">
        <v>81</v>
      </c>
      <c r="F242" s="33" t="s">
        <v>7</v>
      </c>
      <c r="G242" s="33" t="s">
        <v>7</v>
      </c>
      <c r="H242" s="33" t="s">
        <v>7</v>
      </c>
      <c r="I242" s="33" t="s">
        <v>8</v>
      </c>
      <c r="J242" s="33" t="s">
        <v>7</v>
      </c>
      <c r="K242" s="34">
        <v>0.6</v>
      </c>
      <c r="L242" s="34" t="str">
        <f>IF(Noms_de_les_cases[[#This Row],[Nivell 
d''us (%)]]&gt;0.7,"Habitual",IF(Noms_de_les_cases[[#This Row],[Nivell 
d''us (%)]]&lt;0.3,"Minoritari","Ocasional"))</f>
        <v>Ocasional</v>
      </c>
      <c r="M242" s="33" t="s">
        <v>14</v>
      </c>
      <c r="N242" s="33" t="s">
        <v>17</v>
      </c>
      <c r="O242" t="s">
        <v>1235</v>
      </c>
      <c r="P242" t="s">
        <v>1230</v>
      </c>
    </row>
    <row r="243" spans="1:16" x14ac:dyDescent="0.35">
      <c r="A243" s="1">
        <f t="shared" si="3"/>
        <v>242</v>
      </c>
      <c r="B243" s="1" t="s">
        <v>874</v>
      </c>
      <c r="C243" t="s">
        <v>873</v>
      </c>
      <c r="D243" t="s">
        <v>181</v>
      </c>
      <c r="E243" s="33" t="s">
        <v>81</v>
      </c>
      <c r="F243" s="33" t="s">
        <v>7</v>
      </c>
      <c r="G243" s="33" t="s">
        <v>7</v>
      </c>
      <c r="H243" s="33" t="s">
        <v>7</v>
      </c>
      <c r="I243" s="33" t="s">
        <v>8</v>
      </c>
      <c r="J243" s="33" t="s">
        <v>8</v>
      </c>
      <c r="K243" s="34">
        <v>0.2</v>
      </c>
      <c r="L243" s="34" t="str">
        <f>IF(Noms_de_les_cases[[#This Row],[Nivell 
d''us (%)]]&gt;0.7,"Habitual",IF(Noms_de_les_cases[[#This Row],[Nivell 
d''us (%)]]&lt;0.3,"Minoritari","Ocasional"))</f>
        <v>Minoritari</v>
      </c>
      <c r="M243" s="33" t="s">
        <v>14</v>
      </c>
      <c r="N243" s="33" t="s">
        <v>17</v>
      </c>
      <c r="O243" t="s">
        <v>1235</v>
      </c>
      <c r="P243" t="s">
        <v>1230</v>
      </c>
    </row>
    <row r="244" spans="1:16" x14ac:dyDescent="0.35">
      <c r="A244" s="1">
        <f t="shared" si="3"/>
        <v>243</v>
      </c>
      <c r="B244" s="1" t="s">
        <v>1518</v>
      </c>
      <c r="C244" t="s">
        <v>337</v>
      </c>
      <c r="D244" t="s">
        <v>92</v>
      </c>
      <c r="E244" s="33" t="s">
        <v>81</v>
      </c>
      <c r="F244" s="33" t="s">
        <v>7</v>
      </c>
      <c r="G244" s="33" t="s">
        <v>7</v>
      </c>
      <c r="H244" s="33" t="s">
        <v>7</v>
      </c>
      <c r="I244" s="33" t="s">
        <v>8</v>
      </c>
      <c r="J244" s="33" t="s">
        <v>8</v>
      </c>
      <c r="K244" s="34">
        <v>0.2</v>
      </c>
      <c r="L244" s="34" t="str">
        <f>IF(Noms_de_les_cases[[#This Row],[Nivell 
d''us (%)]]&gt;0.7,"Habitual",IF(Noms_de_les_cases[[#This Row],[Nivell 
d''us (%)]]&lt;0.3,"Minoritari","Ocasional"))</f>
        <v>Minoritari</v>
      </c>
      <c r="M244" s="33" t="s">
        <v>14</v>
      </c>
      <c r="N244" s="33" t="s">
        <v>17</v>
      </c>
      <c r="O244" t="s">
        <v>1218</v>
      </c>
      <c r="P244" t="s">
        <v>1228</v>
      </c>
    </row>
    <row r="245" spans="1:16" x14ac:dyDescent="0.35">
      <c r="A245" s="1">
        <f t="shared" si="3"/>
        <v>244</v>
      </c>
      <c r="B245" s="1" t="s">
        <v>1474</v>
      </c>
      <c r="C245" t="s">
        <v>980</v>
      </c>
      <c r="D245" t="s">
        <v>89</v>
      </c>
      <c r="E245" s="33" t="s">
        <v>81</v>
      </c>
      <c r="F245" s="33" t="s">
        <v>7</v>
      </c>
      <c r="G245" s="33" t="s">
        <v>7</v>
      </c>
      <c r="H245" s="33" t="s">
        <v>7</v>
      </c>
      <c r="I245" s="33" t="s">
        <v>8</v>
      </c>
      <c r="J245" s="33" t="s">
        <v>8</v>
      </c>
      <c r="K245" s="34">
        <v>0.4</v>
      </c>
      <c r="L245" s="34" t="str">
        <f>IF(Noms_de_les_cases[[#This Row],[Nivell 
d''us (%)]]&gt;0.7,"Habitual",IF(Noms_de_les_cases[[#This Row],[Nivell 
d''us (%)]]&lt;0.3,"Minoritari","Ocasional"))</f>
        <v>Ocasional</v>
      </c>
      <c r="M245" s="33" t="s">
        <v>16</v>
      </c>
      <c r="N245" s="33" t="s">
        <v>17</v>
      </c>
      <c r="O245" t="s">
        <v>1222</v>
      </c>
      <c r="P245" t="s">
        <v>1229</v>
      </c>
    </row>
    <row r="246" spans="1:16" x14ac:dyDescent="0.35">
      <c r="A246" s="1">
        <f t="shared" si="3"/>
        <v>245</v>
      </c>
      <c r="B246" s="1" t="s">
        <v>1487</v>
      </c>
      <c r="C246" t="s">
        <v>273</v>
      </c>
      <c r="D246" t="s">
        <v>92</v>
      </c>
      <c r="E246" s="33" t="s">
        <v>81</v>
      </c>
      <c r="F246" s="33" t="s">
        <v>7</v>
      </c>
      <c r="G246" s="33" t="s">
        <v>7</v>
      </c>
      <c r="H246" s="33" t="s">
        <v>7</v>
      </c>
      <c r="I246" s="33" t="s">
        <v>8</v>
      </c>
      <c r="J246" s="33" t="s">
        <v>8</v>
      </c>
      <c r="K246" s="34">
        <v>0.2</v>
      </c>
      <c r="L246" s="34" t="str">
        <f>IF(Noms_de_les_cases[[#This Row],[Nivell 
d''us (%)]]&gt;0.7,"Habitual",IF(Noms_de_les_cases[[#This Row],[Nivell 
d''us (%)]]&lt;0.3,"Minoritari","Ocasional"))</f>
        <v>Minoritari</v>
      </c>
      <c r="M246" s="33" t="s">
        <v>16</v>
      </c>
      <c r="N246" s="33" t="s">
        <v>17</v>
      </c>
      <c r="O246" t="s">
        <v>1222</v>
      </c>
      <c r="P246" t="s">
        <v>1229</v>
      </c>
    </row>
    <row r="247" spans="1:16" x14ac:dyDescent="0.35">
      <c r="A247" s="1">
        <f t="shared" si="3"/>
        <v>246</v>
      </c>
      <c r="B247" s="1" t="s">
        <v>979</v>
      </c>
      <c r="C247" t="s">
        <v>980</v>
      </c>
      <c r="D247" t="s">
        <v>89</v>
      </c>
      <c r="E247" s="33" t="s">
        <v>81</v>
      </c>
      <c r="F247" s="33" t="s">
        <v>7</v>
      </c>
      <c r="G247" s="33" t="s">
        <v>7</v>
      </c>
      <c r="H247" s="33" t="s">
        <v>7</v>
      </c>
      <c r="I247" s="33" t="s">
        <v>7</v>
      </c>
      <c r="J247" s="33" t="s">
        <v>7</v>
      </c>
      <c r="K247" s="34">
        <v>0.8</v>
      </c>
      <c r="L247" s="34" t="str">
        <f>IF(Noms_de_les_cases[[#This Row],[Nivell 
d''us (%)]]&gt;0.7,"Habitual",IF(Noms_de_les_cases[[#This Row],[Nivell 
d''us (%)]]&lt;0.3,"Minoritari","Ocasional"))</f>
        <v>Habitual</v>
      </c>
      <c r="M247" s="33" t="s">
        <v>16</v>
      </c>
      <c r="N247" s="33" t="s">
        <v>17</v>
      </c>
      <c r="O247" t="s">
        <v>1222</v>
      </c>
      <c r="P247" t="s">
        <v>1240</v>
      </c>
    </row>
    <row r="248" spans="1:16" x14ac:dyDescent="0.35">
      <c r="A248" s="1">
        <f t="shared" si="3"/>
        <v>247</v>
      </c>
      <c r="B248" s="1" t="s">
        <v>66</v>
      </c>
      <c r="C248" t="s">
        <v>64</v>
      </c>
      <c r="D248" t="s">
        <v>6</v>
      </c>
      <c r="E248" s="33" t="s">
        <v>81</v>
      </c>
      <c r="F248" s="33" t="s">
        <v>7</v>
      </c>
      <c r="G248" s="33" t="s">
        <v>7</v>
      </c>
      <c r="H248" s="33" t="s">
        <v>7</v>
      </c>
      <c r="I248" s="33" t="s">
        <v>8</v>
      </c>
      <c r="J248" s="33" t="s">
        <v>8</v>
      </c>
      <c r="K248" s="34">
        <v>0.4</v>
      </c>
      <c r="L248" s="34" t="str">
        <f>IF(Noms_de_les_cases[[#This Row],[Nivell 
d''us (%)]]&gt;0.7,"Habitual",IF(Noms_de_les_cases[[#This Row],[Nivell 
d''us (%)]]&lt;0.3,"Minoritari","Ocasional"))</f>
        <v>Ocasional</v>
      </c>
      <c r="M248" s="33" t="s">
        <v>14</v>
      </c>
      <c r="N248" s="33" t="s">
        <v>18</v>
      </c>
      <c r="O248" t="s">
        <v>1218</v>
      </c>
      <c r="P248" t="s">
        <v>1228</v>
      </c>
    </row>
    <row r="249" spans="1:16" x14ac:dyDescent="0.35">
      <c r="A249" s="1">
        <f t="shared" si="3"/>
        <v>248</v>
      </c>
      <c r="B249" s="1" t="s">
        <v>898</v>
      </c>
      <c r="C249" t="s">
        <v>899</v>
      </c>
      <c r="D249" t="s">
        <v>181</v>
      </c>
      <c r="E249" s="33" t="s">
        <v>81</v>
      </c>
      <c r="F249" s="33" t="s">
        <v>7</v>
      </c>
      <c r="G249" s="33" t="s">
        <v>7</v>
      </c>
      <c r="H249" s="33" t="s">
        <v>8</v>
      </c>
      <c r="I249" s="33" t="s">
        <v>7</v>
      </c>
      <c r="J249" s="33" t="s">
        <v>7</v>
      </c>
      <c r="K249" s="34">
        <v>0.6</v>
      </c>
      <c r="L249" s="34" t="str">
        <f>IF(Noms_de_les_cases[[#This Row],[Nivell 
d''us (%)]]&gt;0.7,"Habitual",IF(Noms_de_les_cases[[#This Row],[Nivell 
d''us (%)]]&lt;0.3,"Minoritari","Ocasional"))</f>
        <v>Ocasional</v>
      </c>
      <c r="M249" s="33" t="s">
        <v>78</v>
      </c>
      <c r="N249" s="33" t="s">
        <v>17</v>
      </c>
      <c r="O249" t="s">
        <v>1218</v>
      </c>
      <c r="P249" t="s">
        <v>1224</v>
      </c>
    </row>
    <row r="250" spans="1:16" x14ac:dyDescent="0.35">
      <c r="A250" s="1">
        <f t="shared" si="3"/>
        <v>249</v>
      </c>
      <c r="B250" s="1" t="s">
        <v>372</v>
      </c>
      <c r="C250" t="s">
        <v>373</v>
      </c>
      <c r="D250" t="s">
        <v>92</v>
      </c>
      <c r="E250" s="33" t="s">
        <v>81</v>
      </c>
      <c r="F250" s="33" t="s">
        <v>7</v>
      </c>
      <c r="G250" s="33" t="s">
        <v>7</v>
      </c>
      <c r="H250" s="33" t="s">
        <v>7</v>
      </c>
      <c r="I250" s="33" t="s">
        <v>7</v>
      </c>
      <c r="J250" s="33" t="s">
        <v>7</v>
      </c>
      <c r="K250" s="34">
        <v>0.6</v>
      </c>
      <c r="L250" s="34" t="str">
        <f>IF(Noms_de_les_cases[[#This Row],[Nivell 
d''us (%)]]&gt;0.7,"Habitual",IF(Noms_de_les_cases[[#This Row],[Nivell 
d''us (%)]]&lt;0.3,"Minoritari","Ocasional"))</f>
        <v>Ocasional</v>
      </c>
      <c r="M250" s="33" t="s">
        <v>15</v>
      </c>
      <c r="N250" s="33" t="s">
        <v>17</v>
      </c>
      <c r="O250" t="s">
        <v>1218</v>
      </c>
      <c r="P250" t="s">
        <v>1268</v>
      </c>
    </row>
    <row r="251" spans="1:16" x14ac:dyDescent="0.35">
      <c r="A251" s="1">
        <f t="shared" si="3"/>
        <v>250</v>
      </c>
      <c r="B251" s="1" t="s">
        <v>811</v>
      </c>
      <c r="C251" t="s">
        <v>809</v>
      </c>
      <c r="D251" t="s">
        <v>24</v>
      </c>
      <c r="E251" s="33" t="s">
        <v>81</v>
      </c>
      <c r="F251" s="33" t="s">
        <v>7</v>
      </c>
      <c r="G251" s="33" t="s">
        <v>7</v>
      </c>
      <c r="H251" s="33" t="s">
        <v>7</v>
      </c>
      <c r="I251" s="33" t="s">
        <v>8</v>
      </c>
      <c r="J251" s="33" t="s">
        <v>8</v>
      </c>
      <c r="K251" s="34">
        <v>0.4</v>
      </c>
      <c r="L251" s="34" t="str">
        <f>IF(Noms_de_les_cases[[#This Row],[Nivell 
d''us (%)]]&gt;0.7,"Habitual",IF(Noms_de_les_cases[[#This Row],[Nivell 
d''us (%)]]&lt;0.3,"Minoritari","Ocasional"))</f>
        <v>Ocasional</v>
      </c>
      <c r="M251" s="33" t="s">
        <v>15</v>
      </c>
      <c r="N251" s="33" t="s">
        <v>17</v>
      </c>
      <c r="O251" t="s">
        <v>1234</v>
      </c>
      <c r="P251" t="s">
        <v>1270</v>
      </c>
    </row>
    <row r="252" spans="1:16" x14ac:dyDescent="0.35">
      <c r="A252" s="1">
        <f t="shared" si="3"/>
        <v>251</v>
      </c>
      <c r="B252" s="1" t="s">
        <v>9</v>
      </c>
      <c r="C252" t="s">
        <v>10</v>
      </c>
      <c r="D252" t="s">
        <v>6</v>
      </c>
      <c r="E252" s="33" t="s">
        <v>81</v>
      </c>
      <c r="F252" s="33" t="s">
        <v>7</v>
      </c>
      <c r="G252" s="33" t="s">
        <v>7</v>
      </c>
      <c r="H252" s="33" t="s">
        <v>7</v>
      </c>
      <c r="I252" s="33" t="s">
        <v>7</v>
      </c>
      <c r="J252" s="33" t="s">
        <v>7</v>
      </c>
      <c r="K252" s="34">
        <v>0.8</v>
      </c>
      <c r="L252" s="34" t="str">
        <f>IF(Noms_de_les_cases[[#This Row],[Nivell 
d''us (%)]]&gt;0.7,"Habitual",IF(Noms_de_les_cases[[#This Row],[Nivell 
d''us (%)]]&lt;0.3,"Minoritari","Ocasional"))</f>
        <v>Habitual</v>
      </c>
      <c r="M252" s="33" t="s">
        <v>16</v>
      </c>
      <c r="N252" s="33" t="s">
        <v>17</v>
      </c>
      <c r="O252" s="5" t="s">
        <v>1221</v>
      </c>
      <c r="P252" t="s">
        <v>1239</v>
      </c>
    </row>
    <row r="253" spans="1:16" x14ac:dyDescent="0.35">
      <c r="A253" s="1">
        <f t="shared" si="3"/>
        <v>252</v>
      </c>
      <c r="B253" s="1" t="s">
        <v>872</v>
      </c>
      <c r="C253" t="s">
        <v>873</v>
      </c>
      <c r="D253" t="s">
        <v>181</v>
      </c>
      <c r="E253" s="33" t="s">
        <v>81</v>
      </c>
      <c r="F253" s="33" t="s">
        <v>7</v>
      </c>
      <c r="G253" s="33" t="s">
        <v>7</v>
      </c>
      <c r="H253" s="33" t="s">
        <v>7</v>
      </c>
      <c r="I253" s="33" t="s">
        <v>7</v>
      </c>
      <c r="J253" s="33" t="s">
        <v>7</v>
      </c>
      <c r="K253" s="34">
        <v>0.8</v>
      </c>
      <c r="L253" s="34" t="str">
        <f>IF(Noms_de_les_cases[[#This Row],[Nivell 
d''us (%)]]&gt;0.7,"Habitual",IF(Noms_de_les_cases[[#This Row],[Nivell 
d''us (%)]]&lt;0.3,"Minoritari","Ocasional"))</f>
        <v>Habitual</v>
      </c>
      <c r="M253" s="33" t="s">
        <v>14</v>
      </c>
      <c r="N253" s="33" t="s">
        <v>17</v>
      </c>
      <c r="O253" t="s">
        <v>1218</v>
      </c>
      <c r="P253" t="s">
        <v>1228</v>
      </c>
    </row>
    <row r="254" spans="1:16" x14ac:dyDescent="0.35">
      <c r="A254" s="1">
        <f t="shared" si="3"/>
        <v>253</v>
      </c>
      <c r="B254" s="1" t="s">
        <v>194</v>
      </c>
      <c r="C254" t="s">
        <v>195</v>
      </c>
      <c r="D254" t="s">
        <v>91</v>
      </c>
      <c r="E254" s="33" t="s">
        <v>81</v>
      </c>
      <c r="F254" s="33" t="s">
        <v>7</v>
      </c>
      <c r="G254" s="33" t="s">
        <v>7</v>
      </c>
      <c r="H254" s="33" t="s">
        <v>7</v>
      </c>
      <c r="I254" s="33" t="s">
        <v>7</v>
      </c>
      <c r="J254" s="33" t="s">
        <v>8</v>
      </c>
      <c r="K254" s="34">
        <v>0.2</v>
      </c>
      <c r="L254" s="34" t="str">
        <f>IF(Noms_de_les_cases[[#This Row],[Nivell 
d''us (%)]]&gt;0.7,"Habitual",IF(Noms_de_les_cases[[#This Row],[Nivell 
d''us (%)]]&lt;0.3,"Minoritari","Ocasional"))</f>
        <v>Minoritari</v>
      </c>
      <c r="M254" s="33" t="s">
        <v>38</v>
      </c>
      <c r="N254" s="33" t="s">
        <v>17</v>
      </c>
      <c r="O254" t="s">
        <v>1218</v>
      </c>
      <c r="P254" t="s">
        <v>1268</v>
      </c>
    </row>
    <row r="255" spans="1:16" x14ac:dyDescent="0.35">
      <c r="A255" s="1">
        <f t="shared" si="3"/>
        <v>254</v>
      </c>
      <c r="B255" s="1" t="s">
        <v>457</v>
      </c>
      <c r="C255" t="s">
        <v>187</v>
      </c>
      <c r="D255" t="s">
        <v>91</v>
      </c>
      <c r="E255" s="33" t="s">
        <v>81</v>
      </c>
      <c r="F255" s="33" t="s">
        <v>7</v>
      </c>
      <c r="G255" s="33" t="s">
        <v>7</v>
      </c>
      <c r="H255" s="33" t="s">
        <v>7</v>
      </c>
      <c r="I255" s="33" t="s">
        <v>8</v>
      </c>
      <c r="J255" s="33" t="s">
        <v>8</v>
      </c>
      <c r="K255" s="34">
        <v>0.2</v>
      </c>
      <c r="L255" s="34" t="s">
        <v>1249</v>
      </c>
      <c r="M255" s="33" t="s">
        <v>14</v>
      </c>
      <c r="N255" s="33" t="s">
        <v>17</v>
      </c>
      <c r="O255" t="s">
        <v>1218</v>
      </c>
      <c r="P255" t="s">
        <v>1228</v>
      </c>
    </row>
    <row r="256" spans="1:16" x14ac:dyDescent="0.35">
      <c r="A256" s="1">
        <f t="shared" si="3"/>
        <v>255</v>
      </c>
      <c r="B256" s="1" t="s">
        <v>457</v>
      </c>
      <c r="C256" t="s">
        <v>458</v>
      </c>
      <c r="D256" t="s">
        <v>86</v>
      </c>
      <c r="E256" s="33" t="s">
        <v>81</v>
      </c>
      <c r="F256" s="33" t="s">
        <v>7</v>
      </c>
      <c r="G256" s="33" t="s">
        <v>7</v>
      </c>
      <c r="H256" s="33" t="s">
        <v>8</v>
      </c>
      <c r="I256" s="33" t="s">
        <v>7</v>
      </c>
      <c r="J256" s="33" t="s">
        <v>7</v>
      </c>
      <c r="K256" s="34">
        <v>0.6</v>
      </c>
      <c r="L256" s="34" t="str">
        <f>IF(Noms_de_les_cases[[#This Row],[Nivell 
d''us (%)]]&gt;0.7,"Habitual",IF(Noms_de_les_cases[[#This Row],[Nivell 
d''us (%)]]&lt;0.3,"Minoritari","Ocasional"))</f>
        <v>Ocasional</v>
      </c>
      <c r="M256" s="33" t="s">
        <v>14</v>
      </c>
      <c r="N256" s="33" t="s">
        <v>17</v>
      </c>
      <c r="O256" t="s">
        <v>1218</v>
      </c>
      <c r="P256" t="s">
        <v>1228</v>
      </c>
    </row>
    <row r="257" spans="1:16" x14ac:dyDescent="0.35">
      <c r="A257" s="1">
        <f t="shared" si="3"/>
        <v>256</v>
      </c>
      <c r="B257" s="1" t="s">
        <v>1055</v>
      </c>
      <c r="C257" t="s">
        <v>992</v>
      </c>
      <c r="D257" t="s">
        <v>89</v>
      </c>
      <c r="E257" s="33" t="s">
        <v>81</v>
      </c>
      <c r="F257" s="33" t="s">
        <v>7</v>
      </c>
      <c r="G257" s="33" t="s">
        <v>7</v>
      </c>
      <c r="H257" s="33" t="s">
        <v>7</v>
      </c>
      <c r="I257" s="33" t="s">
        <v>7</v>
      </c>
      <c r="J257" s="33" t="s">
        <v>7</v>
      </c>
      <c r="K257" s="34">
        <v>0.6</v>
      </c>
      <c r="L257" s="34" t="str">
        <f>IF(Noms_de_les_cases[[#This Row],[Nivell 
d''us (%)]]&gt;0.7,"Habitual",IF(Noms_de_les_cases[[#This Row],[Nivell 
d''us (%)]]&lt;0.3,"Minoritari","Ocasional"))</f>
        <v>Ocasional</v>
      </c>
      <c r="M257" s="33" t="s">
        <v>78</v>
      </c>
      <c r="N257" s="33" t="s">
        <v>19</v>
      </c>
      <c r="O257" t="s">
        <v>1265</v>
      </c>
      <c r="P257" t="s">
        <v>1227</v>
      </c>
    </row>
    <row r="258" spans="1:16" x14ac:dyDescent="0.35">
      <c r="A258" s="1">
        <f t="shared" si="3"/>
        <v>257</v>
      </c>
      <c r="B258" s="1" t="s">
        <v>993</v>
      </c>
      <c r="C258" t="s">
        <v>992</v>
      </c>
      <c r="D258" t="s">
        <v>89</v>
      </c>
      <c r="E258" s="33" t="s">
        <v>81</v>
      </c>
      <c r="F258" s="33" t="s">
        <v>8</v>
      </c>
      <c r="G258" s="33" t="s">
        <v>7</v>
      </c>
      <c r="H258" s="33" t="s">
        <v>7</v>
      </c>
      <c r="I258" s="33" t="s">
        <v>8</v>
      </c>
      <c r="J258" s="33" t="s">
        <v>8</v>
      </c>
      <c r="K258" s="34">
        <v>0.4</v>
      </c>
      <c r="L258" s="34" t="str">
        <f>IF(Noms_de_les_cases[[#This Row],[Nivell 
d''us (%)]]&gt;0.7,"Habitual",IF(Noms_de_les_cases[[#This Row],[Nivell 
d''us (%)]]&lt;0.3,"Minoritari","Ocasional"))</f>
        <v>Ocasional</v>
      </c>
      <c r="M258" s="33" t="s">
        <v>78</v>
      </c>
      <c r="N258" s="33" t="s">
        <v>18</v>
      </c>
      <c r="O258" t="s">
        <v>1265</v>
      </c>
      <c r="P258" t="s">
        <v>1227</v>
      </c>
    </row>
    <row r="259" spans="1:16" x14ac:dyDescent="0.35">
      <c r="A259" s="1">
        <f t="shared" si="3"/>
        <v>258</v>
      </c>
      <c r="B259" s="1" t="s">
        <v>649</v>
      </c>
      <c r="C259" t="s">
        <v>647</v>
      </c>
      <c r="D259" t="s">
        <v>84</v>
      </c>
      <c r="E259" s="33" t="s">
        <v>81</v>
      </c>
      <c r="F259" s="33" t="s">
        <v>7</v>
      </c>
      <c r="G259" s="33" t="s">
        <v>7</v>
      </c>
      <c r="H259" s="33" t="s">
        <v>7</v>
      </c>
      <c r="I259" s="33" t="s">
        <v>8</v>
      </c>
      <c r="J259" s="33" t="s">
        <v>7</v>
      </c>
      <c r="K259" s="34">
        <v>0.8</v>
      </c>
      <c r="L259" s="34" t="str">
        <f>IF(Noms_de_les_cases[[#This Row],[Nivell 
d''us (%)]]&gt;0.7,"Habitual",IF(Noms_de_les_cases[[#This Row],[Nivell 
d''us (%)]]&lt;0.3,"Minoritari","Ocasional"))</f>
        <v>Habitual</v>
      </c>
      <c r="M259" s="33" t="s">
        <v>14</v>
      </c>
      <c r="N259" s="33" t="s">
        <v>17</v>
      </c>
      <c r="O259" t="s">
        <v>1218</v>
      </c>
      <c r="P259" t="s">
        <v>1228</v>
      </c>
    </row>
    <row r="260" spans="1:16" x14ac:dyDescent="0.35">
      <c r="A260" s="1">
        <f t="shared" ref="A260:A323" si="4">A259+1</f>
        <v>259</v>
      </c>
      <c r="B260" s="1" t="s">
        <v>649</v>
      </c>
      <c r="C260" t="s">
        <v>656</v>
      </c>
      <c r="D260" t="s">
        <v>84</v>
      </c>
      <c r="E260" s="33" t="s">
        <v>81</v>
      </c>
      <c r="F260" s="33" t="s">
        <v>7</v>
      </c>
      <c r="G260" s="33" t="s">
        <v>7</v>
      </c>
      <c r="H260" s="33" t="s">
        <v>7</v>
      </c>
      <c r="I260" s="33" t="s">
        <v>7</v>
      </c>
      <c r="J260" s="33" t="s">
        <v>7</v>
      </c>
      <c r="K260" s="34">
        <v>0.8</v>
      </c>
      <c r="L260" s="34" t="str">
        <f>IF(Noms_de_les_cases[[#This Row],[Nivell 
d''us (%)]]&gt;0.7,"Habitual",IF(Noms_de_les_cases[[#This Row],[Nivell 
d''us (%)]]&lt;0.3,"Minoritari","Ocasional"))</f>
        <v>Habitual</v>
      </c>
      <c r="M260" s="33" t="s">
        <v>14</v>
      </c>
      <c r="N260" s="33" t="s">
        <v>17</v>
      </c>
      <c r="O260" t="s">
        <v>1218</v>
      </c>
      <c r="P260" t="s">
        <v>1228</v>
      </c>
    </row>
    <row r="261" spans="1:16" x14ac:dyDescent="0.35">
      <c r="A261" s="1">
        <f t="shared" si="4"/>
        <v>260</v>
      </c>
      <c r="B261" s="1" t="s">
        <v>649</v>
      </c>
      <c r="C261" t="s">
        <v>1537</v>
      </c>
      <c r="D261" t="s">
        <v>86</v>
      </c>
      <c r="E261" s="33" t="s">
        <v>81</v>
      </c>
      <c r="F261" s="33" t="s">
        <v>7</v>
      </c>
      <c r="G261" s="33" t="s">
        <v>7</v>
      </c>
      <c r="H261" s="33" t="s">
        <v>7</v>
      </c>
      <c r="I261" s="33" t="s">
        <v>8</v>
      </c>
      <c r="J261" s="33" t="s">
        <v>8</v>
      </c>
      <c r="K261" s="34">
        <v>0.2</v>
      </c>
      <c r="L261" s="34" t="str">
        <f>IF(Noms_de_les_cases[[#This Row],[Nivell 
d''us (%)]]&gt;0.7,"Habitual",IF(Noms_de_les_cases[[#This Row],[Nivell 
d''us (%)]]&lt;0.3,"Minoritari","Ocasional"))</f>
        <v>Minoritari</v>
      </c>
      <c r="M261" s="33" t="s">
        <v>14</v>
      </c>
      <c r="N261" s="33" t="s">
        <v>17</v>
      </c>
      <c r="O261" t="s">
        <v>1218</v>
      </c>
      <c r="P261" t="s">
        <v>1228</v>
      </c>
    </row>
    <row r="262" spans="1:16" x14ac:dyDescent="0.35">
      <c r="A262" s="1">
        <f t="shared" si="4"/>
        <v>261</v>
      </c>
      <c r="B262" s="1" t="s">
        <v>1073</v>
      </c>
      <c r="C262" t="s">
        <v>305</v>
      </c>
      <c r="D262" t="s">
        <v>92</v>
      </c>
      <c r="E262" s="33" t="s">
        <v>81</v>
      </c>
      <c r="F262" s="33" t="s">
        <v>7</v>
      </c>
      <c r="G262" s="33" t="s">
        <v>7</v>
      </c>
      <c r="H262" s="33" t="s">
        <v>7</v>
      </c>
      <c r="I262" s="33" t="s">
        <v>7</v>
      </c>
      <c r="J262" s="33" t="s">
        <v>7</v>
      </c>
      <c r="K262" s="34">
        <v>1</v>
      </c>
      <c r="L262" s="34" t="str">
        <f>IF(Noms_de_les_cases[[#This Row],[Nivell 
d''us (%)]]&gt;0.7,"Habitual",IF(Noms_de_les_cases[[#This Row],[Nivell 
d''us (%)]]&lt;0.3,"Minoritari","Ocasional"))</f>
        <v>Habitual</v>
      </c>
      <c r="M262" s="33" t="s">
        <v>14</v>
      </c>
      <c r="N262" s="33" t="s">
        <v>17</v>
      </c>
      <c r="O262" t="s">
        <v>1218</v>
      </c>
      <c r="P262" t="s">
        <v>1228</v>
      </c>
    </row>
    <row r="263" spans="1:16" x14ac:dyDescent="0.35">
      <c r="A263" s="1">
        <f t="shared" si="4"/>
        <v>262</v>
      </c>
      <c r="B263" s="1" t="s">
        <v>310</v>
      </c>
      <c r="C263" t="s">
        <v>390</v>
      </c>
      <c r="D263" t="s">
        <v>86</v>
      </c>
      <c r="E263" s="33" t="s">
        <v>81</v>
      </c>
      <c r="F263" s="33" t="s">
        <v>7</v>
      </c>
      <c r="G263" s="33" t="s">
        <v>8</v>
      </c>
      <c r="H263" s="33" t="s">
        <v>7</v>
      </c>
      <c r="I263" s="33" t="s">
        <v>8</v>
      </c>
      <c r="J263" s="33" t="s">
        <v>8</v>
      </c>
      <c r="K263" s="34">
        <v>0.2</v>
      </c>
      <c r="L263" s="34" t="str">
        <f>IF(Noms_de_les_cases[[#This Row],[Nivell 
d''us (%)]]&gt;0.7,"Habitual",IF(Noms_de_les_cases[[#This Row],[Nivell 
d''us (%)]]&lt;0.3,"Minoritari","Ocasional"))</f>
        <v>Minoritari</v>
      </c>
      <c r="M263" s="33" t="s">
        <v>14</v>
      </c>
      <c r="N263" s="33" t="s">
        <v>17</v>
      </c>
      <c r="O263" t="s">
        <v>1218</v>
      </c>
      <c r="P263" t="s">
        <v>1228</v>
      </c>
    </row>
    <row r="264" spans="1:16" x14ac:dyDescent="0.35">
      <c r="A264" s="1">
        <f t="shared" si="4"/>
        <v>263</v>
      </c>
      <c r="B264" s="1" t="s">
        <v>310</v>
      </c>
      <c r="C264" t="s">
        <v>309</v>
      </c>
      <c r="D264" t="s">
        <v>86</v>
      </c>
      <c r="E264" s="33" t="s">
        <v>81</v>
      </c>
      <c r="F264" s="33" t="s">
        <v>7</v>
      </c>
      <c r="G264" s="33" t="s">
        <v>7</v>
      </c>
      <c r="H264" s="33" t="s">
        <v>7</v>
      </c>
      <c r="I264" s="33" t="s">
        <v>8</v>
      </c>
      <c r="J264" s="33" t="s">
        <v>8</v>
      </c>
      <c r="K264" s="34">
        <v>0.2</v>
      </c>
      <c r="L264" s="34" t="str">
        <f>IF(Noms_de_les_cases[[#This Row],[Nivell 
d''us (%)]]&gt;0.7,"Habitual",IF(Noms_de_les_cases[[#This Row],[Nivell 
d''us (%)]]&lt;0.3,"Minoritari","Ocasional"))</f>
        <v>Minoritari</v>
      </c>
      <c r="M264" s="33" t="s">
        <v>14</v>
      </c>
      <c r="N264" s="33" t="s">
        <v>17</v>
      </c>
      <c r="O264" t="s">
        <v>1218</v>
      </c>
      <c r="P264" t="s">
        <v>1268</v>
      </c>
    </row>
    <row r="265" spans="1:16" x14ac:dyDescent="0.35">
      <c r="A265" s="1">
        <f t="shared" si="4"/>
        <v>264</v>
      </c>
      <c r="B265" s="1" t="s">
        <v>207</v>
      </c>
      <c r="C265" t="s">
        <v>208</v>
      </c>
      <c r="D265" t="s">
        <v>91</v>
      </c>
      <c r="E265" s="33" t="s">
        <v>81</v>
      </c>
      <c r="F265" s="33" t="s">
        <v>7</v>
      </c>
      <c r="G265" s="33" t="s">
        <v>7</v>
      </c>
      <c r="H265" s="33" t="s">
        <v>7</v>
      </c>
      <c r="I265" s="33" t="s">
        <v>7</v>
      </c>
      <c r="J265" s="33" t="s">
        <v>8</v>
      </c>
      <c r="K265" s="34">
        <v>0.2</v>
      </c>
      <c r="L265" s="34" t="str">
        <f>IF(Noms_de_les_cases[[#This Row],[Nivell 
d''us (%)]]&gt;0.7,"Habitual",IF(Noms_de_les_cases[[#This Row],[Nivell 
d''us (%)]]&lt;0.3,"Minoritari","Ocasional"))</f>
        <v>Minoritari</v>
      </c>
      <c r="M265" s="33" t="s">
        <v>16</v>
      </c>
      <c r="N265" s="33" t="s">
        <v>18</v>
      </c>
      <c r="O265" t="s">
        <v>1234</v>
      </c>
      <c r="P265" t="s">
        <v>1233</v>
      </c>
    </row>
    <row r="266" spans="1:16" x14ac:dyDescent="0.35">
      <c r="A266" s="1">
        <f t="shared" si="4"/>
        <v>265</v>
      </c>
      <c r="B266" s="1" t="s">
        <v>1493</v>
      </c>
      <c r="C266" t="s">
        <v>59</v>
      </c>
      <c r="D266" t="s">
        <v>6</v>
      </c>
      <c r="E266" s="33" t="s">
        <v>81</v>
      </c>
      <c r="F266" s="33" t="s">
        <v>7</v>
      </c>
      <c r="G266" s="33" t="s">
        <v>7</v>
      </c>
      <c r="H266" s="33" t="s">
        <v>7</v>
      </c>
      <c r="I266" s="33" t="s">
        <v>8</v>
      </c>
      <c r="J266" s="33" t="s">
        <v>8</v>
      </c>
      <c r="K266" s="34">
        <v>0.2</v>
      </c>
      <c r="L266" s="34" t="str">
        <f>IF(Noms_de_les_cases[[#This Row],[Nivell 
d''us (%)]]&gt;0.7,"Habitual",IF(Noms_de_les_cases[[#This Row],[Nivell 
d''us (%)]]&lt;0.3,"Minoritari","Ocasional"))</f>
        <v>Minoritari</v>
      </c>
      <c r="M266" s="33" t="s">
        <v>14</v>
      </c>
      <c r="N266" s="33" t="s">
        <v>17</v>
      </c>
      <c r="O266" s="5" t="s">
        <v>1218</v>
      </c>
      <c r="P266" t="s">
        <v>1228</v>
      </c>
    </row>
    <row r="267" spans="1:16" x14ac:dyDescent="0.35">
      <c r="A267" s="1">
        <f t="shared" si="4"/>
        <v>266</v>
      </c>
      <c r="B267" s="1" t="s">
        <v>423</v>
      </c>
      <c r="C267" t="s">
        <v>424</v>
      </c>
      <c r="D267" t="s">
        <v>86</v>
      </c>
      <c r="E267" s="33" t="s">
        <v>81</v>
      </c>
      <c r="F267" s="33" t="s">
        <v>7</v>
      </c>
      <c r="G267" s="33" t="s">
        <v>7</v>
      </c>
      <c r="H267" s="33" t="s">
        <v>7</v>
      </c>
      <c r="I267" s="33" t="s">
        <v>7</v>
      </c>
      <c r="J267" s="33" t="s">
        <v>7</v>
      </c>
      <c r="K267" s="34">
        <v>0.8</v>
      </c>
      <c r="L267" s="34" t="str">
        <f>IF(Noms_de_les_cases[[#This Row],[Nivell 
d''us (%)]]&gt;0.7,"Habitual",IF(Noms_de_les_cases[[#This Row],[Nivell 
d''us (%)]]&lt;0.3,"Minoritari","Ocasional"))</f>
        <v>Habitual</v>
      </c>
      <c r="M267" s="33" t="s">
        <v>15</v>
      </c>
      <c r="N267" s="33" t="s">
        <v>17</v>
      </c>
      <c r="O267" t="s">
        <v>1221</v>
      </c>
      <c r="P267" t="s">
        <v>1270</v>
      </c>
    </row>
    <row r="268" spans="1:16" x14ac:dyDescent="0.35">
      <c r="A268" s="1">
        <f t="shared" si="4"/>
        <v>267</v>
      </c>
      <c r="B268" s="1" t="s">
        <v>357</v>
      </c>
      <c r="C268" t="s">
        <v>358</v>
      </c>
      <c r="D268" t="s">
        <v>92</v>
      </c>
      <c r="E268" s="33" t="s">
        <v>81</v>
      </c>
      <c r="F268" s="33" t="s">
        <v>7</v>
      </c>
      <c r="G268" s="33" t="s">
        <v>7</v>
      </c>
      <c r="H268" s="33" t="s">
        <v>8</v>
      </c>
      <c r="I268" s="33" t="s">
        <v>7</v>
      </c>
      <c r="J268" s="33" t="s">
        <v>8</v>
      </c>
      <c r="K268" s="34">
        <v>0.2</v>
      </c>
      <c r="L268" s="34" t="str">
        <f>IF(Noms_de_les_cases[[#This Row],[Nivell 
d''us (%)]]&gt;0.7,"Habitual",IF(Noms_de_les_cases[[#This Row],[Nivell 
d''us (%)]]&lt;0.3,"Minoritari","Ocasional"))</f>
        <v>Minoritari</v>
      </c>
      <c r="M268" s="33" t="s">
        <v>14</v>
      </c>
      <c r="N268" s="33" t="s">
        <v>17</v>
      </c>
      <c r="O268" t="s">
        <v>1218</v>
      </c>
      <c r="P268" t="s">
        <v>1228</v>
      </c>
    </row>
    <row r="269" spans="1:16" x14ac:dyDescent="0.35">
      <c r="A269" s="1">
        <f t="shared" si="4"/>
        <v>268</v>
      </c>
      <c r="B269" s="1" t="s">
        <v>918</v>
      </c>
      <c r="C269" t="s">
        <v>919</v>
      </c>
      <c r="D269" t="s">
        <v>89</v>
      </c>
      <c r="E269" s="33" t="s">
        <v>81</v>
      </c>
      <c r="F269" s="33" t="s">
        <v>7</v>
      </c>
      <c r="G269" s="33" t="s">
        <v>7</v>
      </c>
      <c r="H269" s="33" t="s">
        <v>7</v>
      </c>
      <c r="I269" s="33" t="s">
        <v>7</v>
      </c>
      <c r="J269" s="33" t="s">
        <v>7</v>
      </c>
      <c r="K269" s="34">
        <v>1</v>
      </c>
      <c r="L269" s="34" t="str">
        <f>IF(Noms_de_les_cases[[#This Row],[Nivell 
d''us (%)]]&gt;0.7,"Habitual",IF(Noms_de_les_cases[[#This Row],[Nivell 
d''us (%)]]&lt;0.3,"Minoritari","Ocasional"))</f>
        <v>Habitual</v>
      </c>
      <c r="M269" s="33" t="s">
        <v>15</v>
      </c>
      <c r="N269" s="33" t="s">
        <v>17</v>
      </c>
      <c r="O269" t="s">
        <v>1218</v>
      </c>
      <c r="P269" t="s">
        <v>1268</v>
      </c>
    </row>
    <row r="270" spans="1:16" x14ac:dyDescent="0.35">
      <c r="A270" s="1">
        <f t="shared" si="4"/>
        <v>269</v>
      </c>
      <c r="B270" s="1" t="s">
        <v>920</v>
      </c>
      <c r="C270" t="s">
        <v>919</v>
      </c>
      <c r="D270" t="s">
        <v>89</v>
      </c>
      <c r="E270" s="33" t="s">
        <v>81</v>
      </c>
      <c r="F270" s="33" t="s">
        <v>7</v>
      </c>
      <c r="G270" s="33" t="s">
        <v>7</v>
      </c>
      <c r="H270" s="33" t="s">
        <v>7</v>
      </c>
      <c r="I270" s="33" t="s">
        <v>8</v>
      </c>
      <c r="J270" s="33" t="s">
        <v>7</v>
      </c>
      <c r="K270" s="34">
        <v>1</v>
      </c>
      <c r="L270" s="34" t="str">
        <f>IF(Noms_de_les_cases[[#This Row],[Nivell 
d''us (%)]]&gt;0.7,"Habitual",IF(Noms_de_les_cases[[#This Row],[Nivell 
d''us (%)]]&lt;0.3,"Minoritari","Ocasional"))</f>
        <v>Habitual</v>
      </c>
      <c r="M270" s="33" t="s">
        <v>15</v>
      </c>
      <c r="N270" s="33" t="s">
        <v>17</v>
      </c>
      <c r="O270" t="s">
        <v>1221</v>
      </c>
      <c r="P270" t="s">
        <v>1270</v>
      </c>
    </row>
    <row r="271" spans="1:16" x14ac:dyDescent="0.35">
      <c r="A271" s="1">
        <f t="shared" si="4"/>
        <v>270</v>
      </c>
      <c r="B271" s="1" t="s">
        <v>1534</v>
      </c>
      <c r="C271" t="s">
        <v>110</v>
      </c>
      <c r="D271" t="s">
        <v>90</v>
      </c>
      <c r="E271" s="33" t="s">
        <v>81</v>
      </c>
      <c r="F271" s="33" t="s">
        <v>7</v>
      </c>
      <c r="G271" s="33" t="s">
        <v>7</v>
      </c>
      <c r="H271" s="33" t="s">
        <v>7</v>
      </c>
      <c r="I271" s="33" t="s">
        <v>8</v>
      </c>
      <c r="J271" s="33" t="s">
        <v>8</v>
      </c>
      <c r="K271" s="34">
        <v>0.2</v>
      </c>
      <c r="L271" s="34" t="str">
        <f>IF(Noms_de_les_cases[[#This Row],[Nivell 
d''us (%)]]&gt;0.7,"Habitual",IF(Noms_de_les_cases[[#This Row],[Nivell 
d''us (%)]]&lt;0.3,"Minoritari","Ocasional"))</f>
        <v>Minoritari</v>
      </c>
      <c r="M271" s="33" t="s">
        <v>14</v>
      </c>
      <c r="N271" s="33" t="s">
        <v>17</v>
      </c>
      <c r="O271" t="s">
        <v>1218</v>
      </c>
      <c r="P271" t="s">
        <v>1228</v>
      </c>
    </row>
    <row r="272" spans="1:16" x14ac:dyDescent="0.35">
      <c r="A272" s="1">
        <f t="shared" si="4"/>
        <v>271</v>
      </c>
      <c r="B272" s="1" t="s">
        <v>4</v>
      </c>
      <c r="C272" t="s">
        <v>5</v>
      </c>
      <c r="D272" t="s">
        <v>6</v>
      </c>
      <c r="E272" s="33" t="s">
        <v>81</v>
      </c>
      <c r="F272" s="33" t="s">
        <v>7</v>
      </c>
      <c r="G272" s="33" t="s">
        <v>7</v>
      </c>
      <c r="H272" s="33" t="s">
        <v>7</v>
      </c>
      <c r="I272" s="33" t="s">
        <v>7</v>
      </c>
      <c r="J272" s="33" t="s">
        <v>7</v>
      </c>
      <c r="K272" s="34">
        <v>1</v>
      </c>
      <c r="L272" s="34" t="str">
        <f>IF(Noms_de_les_cases[[#This Row],[Nivell 
d''us (%)]]&gt;0.7,"Habitual",IF(Noms_de_les_cases[[#This Row],[Nivell 
d''us (%)]]&lt;0.3,"Minoritari","Ocasional"))</f>
        <v>Habitual</v>
      </c>
      <c r="M272" s="33" t="s">
        <v>14</v>
      </c>
      <c r="N272" s="33" t="s">
        <v>17</v>
      </c>
      <c r="O272" s="5" t="s">
        <v>1218</v>
      </c>
      <c r="P272" t="s">
        <v>1228</v>
      </c>
    </row>
    <row r="273" spans="1:16" x14ac:dyDescent="0.35">
      <c r="A273" s="1">
        <f t="shared" si="4"/>
        <v>272</v>
      </c>
      <c r="B273" s="1" t="s">
        <v>903</v>
      </c>
      <c r="C273" t="s">
        <v>901</v>
      </c>
      <c r="D273" t="s">
        <v>181</v>
      </c>
      <c r="E273" s="33" t="s">
        <v>81</v>
      </c>
      <c r="F273" s="33" t="s">
        <v>7</v>
      </c>
      <c r="G273" s="33" t="s">
        <v>7</v>
      </c>
      <c r="H273" s="33" t="s">
        <v>7</v>
      </c>
      <c r="I273" s="33" t="s">
        <v>8</v>
      </c>
      <c r="J273" s="33" t="s">
        <v>8</v>
      </c>
      <c r="K273" s="34">
        <v>0.2</v>
      </c>
      <c r="L273" s="34" t="str">
        <f>IF(Noms_de_les_cases[[#This Row],[Nivell 
d''us (%)]]&gt;0.7,"Habitual",IF(Noms_de_les_cases[[#This Row],[Nivell 
d''us (%)]]&lt;0.3,"Minoritari","Ocasional"))</f>
        <v>Minoritari</v>
      </c>
      <c r="M273" s="33" t="s">
        <v>15</v>
      </c>
      <c r="N273" s="33" t="s">
        <v>17</v>
      </c>
      <c r="O273" t="s">
        <v>1221</v>
      </c>
      <c r="P273" t="s">
        <v>1270</v>
      </c>
    </row>
    <row r="274" spans="1:16" x14ac:dyDescent="0.35">
      <c r="A274" s="1">
        <f t="shared" si="4"/>
        <v>273</v>
      </c>
      <c r="B274" s="1" t="s">
        <v>1048</v>
      </c>
      <c r="C274" t="s">
        <v>289</v>
      </c>
      <c r="D274" t="s">
        <v>92</v>
      </c>
      <c r="E274" s="33" t="s">
        <v>81</v>
      </c>
      <c r="F274" s="33" t="s">
        <v>7</v>
      </c>
      <c r="G274" s="33" t="s">
        <v>7</v>
      </c>
      <c r="H274" s="33" t="s">
        <v>7</v>
      </c>
      <c r="I274" s="33" t="s">
        <v>7</v>
      </c>
      <c r="J274" s="33" t="s">
        <v>7</v>
      </c>
      <c r="K274" s="34">
        <v>0.6</v>
      </c>
      <c r="L274" s="34" t="str">
        <f>IF(Noms_de_les_cases[[#This Row],[Nivell 
d''us (%)]]&gt;0.7,"Habitual",IF(Noms_de_les_cases[[#This Row],[Nivell 
d''us (%)]]&lt;0.3,"Minoritari","Ocasional"))</f>
        <v>Ocasional</v>
      </c>
      <c r="M274" s="33" t="s">
        <v>14</v>
      </c>
      <c r="N274" s="33" t="s">
        <v>17</v>
      </c>
      <c r="O274" t="s">
        <v>1218</v>
      </c>
      <c r="P274" t="s">
        <v>1228</v>
      </c>
    </row>
    <row r="275" spans="1:16" x14ac:dyDescent="0.35">
      <c r="A275" s="1">
        <f t="shared" si="4"/>
        <v>274</v>
      </c>
      <c r="B275" s="1" t="s">
        <v>1041</v>
      </c>
      <c r="C275" t="s">
        <v>333</v>
      </c>
      <c r="D275" t="s">
        <v>92</v>
      </c>
      <c r="E275" s="33" t="s">
        <v>81</v>
      </c>
      <c r="F275" s="33" t="s">
        <v>7</v>
      </c>
      <c r="G275" s="33" t="s">
        <v>7</v>
      </c>
      <c r="H275" s="33" t="s">
        <v>7</v>
      </c>
      <c r="I275" s="33" t="s">
        <v>7</v>
      </c>
      <c r="J275" s="33" t="s">
        <v>8</v>
      </c>
      <c r="K275" s="34">
        <v>0.4</v>
      </c>
      <c r="L275" s="34" t="str">
        <f>IF(Noms_de_les_cases[[#This Row],[Nivell 
d''us (%)]]&gt;0.7,"Habitual",IF(Noms_de_les_cases[[#This Row],[Nivell 
d''us (%)]]&lt;0.3,"Minoritari","Ocasional"))</f>
        <v>Ocasional</v>
      </c>
      <c r="M275" s="33" t="s">
        <v>15</v>
      </c>
      <c r="N275" s="33" t="s">
        <v>17</v>
      </c>
      <c r="O275" t="s">
        <v>1218</v>
      </c>
      <c r="P275" t="s">
        <v>1268</v>
      </c>
    </row>
    <row r="276" spans="1:16" x14ac:dyDescent="0.35">
      <c r="A276" s="1">
        <f t="shared" si="4"/>
        <v>275</v>
      </c>
      <c r="B276" s="1" t="s">
        <v>139</v>
      </c>
      <c r="C276" s="8" t="s">
        <v>140</v>
      </c>
      <c r="D276" t="s">
        <v>90</v>
      </c>
      <c r="E276" s="33" t="s">
        <v>81</v>
      </c>
      <c r="F276" s="33" t="s">
        <v>7</v>
      </c>
      <c r="G276" s="33" t="s">
        <v>7</v>
      </c>
      <c r="H276" s="33" t="s">
        <v>7</v>
      </c>
      <c r="I276" s="33" t="s">
        <v>7</v>
      </c>
      <c r="J276" s="33" t="s">
        <v>7</v>
      </c>
      <c r="K276" s="34">
        <v>0.8</v>
      </c>
      <c r="L276" s="34" t="str">
        <f>IF(Noms_de_les_cases[[#This Row],[Nivell 
d''us (%)]]&gt;0.7,"Habitual",IF(Noms_de_les_cases[[#This Row],[Nivell 
d''us (%)]]&lt;0.3,"Minoritari","Ocasional"))</f>
        <v>Habitual</v>
      </c>
      <c r="M276" s="33" t="s">
        <v>14</v>
      </c>
      <c r="N276" s="33" t="s">
        <v>17</v>
      </c>
      <c r="O276" t="s">
        <v>1221</v>
      </c>
      <c r="P276" t="s">
        <v>1239</v>
      </c>
    </row>
    <row r="277" spans="1:16" x14ac:dyDescent="0.35">
      <c r="A277" s="1">
        <f t="shared" si="4"/>
        <v>276</v>
      </c>
      <c r="B277" s="1" t="s">
        <v>665</v>
      </c>
      <c r="C277" t="s">
        <v>663</v>
      </c>
      <c r="D277" t="s">
        <v>84</v>
      </c>
      <c r="E277" s="33" t="s">
        <v>81</v>
      </c>
      <c r="F277" s="33" t="s">
        <v>7</v>
      </c>
      <c r="G277" s="33" t="s">
        <v>7</v>
      </c>
      <c r="H277" s="33" t="s">
        <v>7</v>
      </c>
      <c r="I277" s="33" t="s">
        <v>8</v>
      </c>
      <c r="J277" s="33" t="s">
        <v>8</v>
      </c>
      <c r="K277" s="34">
        <v>0.4</v>
      </c>
      <c r="L277" s="34" t="str">
        <f>IF(Noms_de_les_cases[[#This Row],[Nivell 
d''us (%)]]&gt;0.7,"Habitual",IF(Noms_de_les_cases[[#This Row],[Nivell 
d''us (%)]]&lt;0.3,"Minoritari","Ocasional"))</f>
        <v>Ocasional</v>
      </c>
      <c r="M277" s="33" t="s">
        <v>16</v>
      </c>
      <c r="N277" s="33" t="s">
        <v>17</v>
      </c>
      <c r="O277" t="s">
        <v>1222</v>
      </c>
      <c r="P277" t="s">
        <v>1229</v>
      </c>
    </row>
    <row r="278" spans="1:16" x14ac:dyDescent="0.35">
      <c r="A278" s="1">
        <f t="shared" si="4"/>
        <v>277</v>
      </c>
      <c r="B278" s="1" t="s">
        <v>665</v>
      </c>
      <c r="C278" t="s">
        <v>1524</v>
      </c>
      <c r="D278" t="s">
        <v>91</v>
      </c>
      <c r="E278" s="33" t="s">
        <v>81</v>
      </c>
      <c r="F278" s="33" t="s">
        <v>7</v>
      </c>
      <c r="G278" s="33" t="s">
        <v>7</v>
      </c>
      <c r="H278" s="33" t="s">
        <v>7</v>
      </c>
      <c r="I278" s="33" t="s">
        <v>8</v>
      </c>
      <c r="J278" s="33" t="s">
        <v>8</v>
      </c>
      <c r="K278" s="34">
        <v>0.2</v>
      </c>
      <c r="L278" s="34" t="str">
        <f>IF(Noms_de_les_cases[[#This Row],[Nivell 
d''us (%)]]&gt;0.7,"Habitual",IF(Noms_de_les_cases[[#This Row],[Nivell 
d''us (%)]]&lt;0.3,"Minoritari","Ocasional"))</f>
        <v>Minoritari</v>
      </c>
      <c r="M278" s="33" t="s">
        <v>16</v>
      </c>
      <c r="N278" s="33" t="s">
        <v>17</v>
      </c>
      <c r="O278" t="s">
        <v>1222</v>
      </c>
      <c r="P278" t="s">
        <v>1229</v>
      </c>
    </row>
    <row r="279" spans="1:16" x14ac:dyDescent="0.35">
      <c r="A279" s="1">
        <f t="shared" si="4"/>
        <v>278</v>
      </c>
      <c r="B279" s="1" t="s">
        <v>407</v>
      </c>
      <c r="C279" t="s">
        <v>406</v>
      </c>
      <c r="D279" t="s">
        <v>86</v>
      </c>
      <c r="E279" s="33" t="s">
        <v>81</v>
      </c>
      <c r="F279" s="33" t="s">
        <v>7</v>
      </c>
      <c r="G279" s="33" t="s">
        <v>7</v>
      </c>
      <c r="H279" s="33" t="s">
        <v>7</v>
      </c>
      <c r="I279" s="33" t="s">
        <v>8</v>
      </c>
      <c r="J279" s="33" t="s">
        <v>7</v>
      </c>
      <c r="K279" s="34">
        <v>0.8</v>
      </c>
      <c r="L279" s="34" t="str">
        <f>IF(Noms_de_les_cases[[#This Row],[Nivell 
d''us (%)]]&gt;0.7,"Habitual",IF(Noms_de_les_cases[[#This Row],[Nivell 
d''us (%)]]&lt;0.3,"Minoritari","Ocasional"))</f>
        <v>Habitual</v>
      </c>
      <c r="M279" s="33" t="s">
        <v>14</v>
      </c>
      <c r="N279" s="33" t="s">
        <v>17</v>
      </c>
      <c r="O279" t="s">
        <v>1218</v>
      </c>
      <c r="P279" t="s">
        <v>1228</v>
      </c>
    </row>
    <row r="280" spans="1:16" x14ac:dyDescent="0.35">
      <c r="A280" s="1">
        <f t="shared" si="4"/>
        <v>279</v>
      </c>
      <c r="B280" s="1" t="s">
        <v>1507</v>
      </c>
      <c r="C280" t="s">
        <v>148</v>
      </c>
      <c r="D280" t="s">
        <v>88</v>
      </c>
      <c r="E280" s="33" t="s">
        <v>81</v>
      </c>
      <c r="F280" s="33" t="s">
        <v>7</v>
      </c>
      <c r="G280" s="33" t="s">
        <v>8</v>
      </c>
      <c r="H280" s="33" t="s">
        <v>7</v>
      </c>
      <c r="I280" s="33" t="s">
        <v>8</v>
      </c>
      <c r="J280" s="33" t="s">
        <v>8</v>
      </c>
      <c r="K280" s="34">
        <v>0.2</v>
      </c>
      <c r="L280" s="34" t="str">
        <f>IF(Noms_de_les_cases[[#This Row],[Nivell 
d''us (%)]]&gt;0.7,"Habitual",IF(Noms_de_les_cases[[#This Row],[Nivell 
d''us (%)]]&lt;0.3,"Minoritari","Ocasional"))</f>
        <v>Minoritari</v>
      </c>
      <c r="M280" s="33" t="s">
        <v>14</v>
      </c>
      <c r="N280" s="33" t="s">
        <v>17</v>
      </c>
      <c r="O280" t="s">
        <v>1218</v>
      </c>
      <c r="P280" t="s">
        <v>1228</v>
      </c>
    </row>
    <row r="281" spans="1:16" x14ac:dyDescent="0.35">
      <c r="A281" s="1">
        <f t="shared" si="4"/>
        <v>280</v>
      </c>
      <c r="B281" s="1" t="s">
        <v>815</v>
      </c>
      <c r="C281" t="s">
        <v>816</v>
      </c>
      <c r="D281" t="s">
        <v>24</v>
      </c>
      <c r="E281" s="33" t="s">
        <v>81</v>
      </c>
      <c r="F281" s="33" t="s">
        <v>7</v>
      </c>
      <c r="G281" s="33" t="s">
        <v>7</v>
      </c>
      <c r="H281" s="33" t="s">
        <v>7</v>
      </c>
      <c r="I281" s="33" t="s">
        <v>7</v>
      </c>
      <c r="J281" s="33" t="s">
        <v>7</v>
      </c>
      <c r="K281" s="34">
        <v>0.8</v>
      </c>
      <c r="L281" s="34" t="str">
        <f>IF(Noms_de_les_cases[[#This Row],[Nivell 
d''us (%)]]&gt;0.7,"Habitual",IF(Noms_de_les_cases[[#This Row],[Nivell 
d''us (%)]]&lt;0.3,"Minoritari","Ocasional"))</f>
        <v>Habitual</v>
      </c>
      <c r="M281" s="33" t="s">
        <v>16</v>
      </c>
      <c r="N281" s="33" t="s">
        <v>17</v>
      </c>
      <c r="O281" t="s">
        <v>1221</v>
      </c>
      <c r="P281" t="s">
        <v>1239</v>
      </c>
    </row>
    <row r="282" spans="1:16" x14ac:dyDescent="0.35">
      <c r="A282" s="1">
        <f t="shared" si="4"/>
        <v>281</v>
      </c>
      <c r="B282" s="1" t="s">
        <v>565</v>
      </c>
      <c r="C282" t="s">
        <v>562</v>
      </c>
      <c r="D282" t="s">
        <v>85</v>
      </c>
      <c r="E282" s="33" t="s">
        <v>81</v>
      </c>
      <c r="F282" s="33" t="s">
        <v>7</v>
      </c>
      <c r="G282" s="33" t="s">
        <v>7</v>
      </c>
      <c r="H282" s="33" t="s">
        <v>7</v>
      </c>
      <c r="I282" s="33" t="s">
        <v>8</v>
      </c>
      <c r="J282" s="33" t="s">
        <v>8</v>
      </c>
      <c r="K282" s="34">
        <v>0.2</v>
      </c>
      <c r="L282" s="34" t="str">
        <f>IF(Noms_de_les_cases[[#This Row],[Nivell 
d''us (%)]]&gt;0.7,"Habitual",IF(Noms_de_les_cases[[#This Row],[Nivell 
d''us (%)]]&lt;0.3,"Minoritari","Ocasional"))</f>
        <v>Minoritari</v>
      </c>
      <c r="M282" s="33" t="s">
        <v>14</v>
      </c>
      <c r="N282" s="33" t="s">
        <v>19</v>
      </c>
      <c r="O282" t="s">
        <v>1218</v>
      </c>
      <c r="P282" t="s">
        <v>1228</v>
      </c>
    </row>
    <row r="283" spans="1:16" x14ac:dyDescent="0.35">
      <c r="A283" s="1">
        <f t="shared" si="4"/>
        <v>282</v>
      </c>
      <c r="B283" s="1" t="s">
        <v>565</v>
      </c>
      <c r="C283" t="s">
        <v>597</v>
      </c>
      <c r="D283" t="s">
        <v>85</v>
      </c>
      <c r="E283" s="33" t="s">
        <v>81</v>
      </c>
      <c r="F283" s="33" t="s">
        <v>7</v>
      </c>
      <c r="G283" s="33" t="s">
        <v>7</v>
      </c>
      <c r="H283" s="33" t="s">
        <v>7</v>
      </c>
      <c r="I283" s="33" t="s">
        <v>8</v>
      </c>
      <c r="J283" s="33" t="s">
        <v>8</v>
      </c>
      <c r="K283" s="34">
        <v>0.2</v>
      </c>
      <c r="L283" s="34" t="str">
        <f>IF(Noms_de_les_cases[[#This Row],[Nivell 
d''us (%)]]&gt;0.7,"Habitual",IF(Noms_de_les_cases[[#This Row],[Nivell 
d''us (%)]]&lt;0.3,"Minoritari","Ocasional"))</f>
        <v>Minoritari</v>
      </c>
      <c r="M283" s="33" t="s">
        <v>14</v>
      </c>
      <c r="N283" s="33" t="s">
        <v>17</v>
      </c>
      <c r="O283" t="s">
        <v>1218</v>
      </c>
      <c r="P283" t="s">
        <v>1228</v>
      </c>
    </row>
    <row r="284" spans="1:16" x14ac:dyDescent="0.35">
      <c r="A284" s="1">
        <f t="shared" si="4"/>
        <v>283</v>
      </c>
      <c r="B284" s="1" t="s">
        <v>565</v>
      </c>
      <c r="C284" t="s">
        <v>825</v>
      </c>
      <c r="D284" t="s">
        <v>24</v>
      </c>
      <c r="E284" s="33" t="s">
        <v>81</v>
      </c>
      <c r="F284" s="33" t="s">
        <v>7</v>
      </c>
      <c r="G284" s="33" t="s">
        <v>8</v>
      </c>
      <c r="H284" s="33" t="s">
        <v>7</v>
      </c>
      <c r="I284" s="33" t="s">
        <v>8</v>
      </c>
      <c r="J284" s="33" t="s">
        <v>8</v>
      </c>
      <c r="K284" s="34">
        <v>0.2</v>
      </c>
      <c r="L284" s="34" t="str">
        <f>IF(Noms_de_les_cases[[#This Row],[Nivell 
d''us (%)]]&gt;0.7,"Habitual",IF(Noms_de_les_cases[[#This Row],[Nivell 
d''us (%)]]&lt;0.3,"Minoritari","Ocasional"))</f>
        <v>Minoritari</v>
      </c>
      <c r="M284" s="33" t="s">
        <v>14</v>
      </c>
      <c r="N284" s="33" t="s">
        <v>18</v>
      </c>
      <c r="O284" t="s">
        <v>1218</v>
      </c>
      <c r="P284" t="s">
        <v>1228</v>
      </c>
    </row>
    <row r="285" spans="1:16" x14ac:dyDescent="0.35">
      <c r="A285" s="1">
        <f t="shared" si="4"/>
        <v>284</v>
      </c>
      <c r="B285" s="1" t="s">
        <v>565</v>
      </c>
      <c r="C285" t="s">
        <v>999</v>
      </c>
      <c r="D285" t="s">
        <v>89</v>
      </c>
      <c r="E285" s="33" t="s">
        <v>81</v>
      </c>
      <c r="F285" s="33" t="s">
        <v>7</v>
      </c>
      <c r="G285" s="33" t="s">
        <v>7</v>
      </c>
      <c r="H285" s="33" t="s">
        <v>7</v>
      </c>
      <c r="I285" s="33" t="s">
        <v>8</v>
      </c>
      <c r="J285" s="33" t="s">
        <v>8</v>
      </c>
      <c r="K285" s="34">
        <v>0.2</v>
      </c>
      <c r="L285" s="34" t="str">
        <f>IF(Noms_de_les_cases[[#This Row],[Nivell 
d''us (%)]]&gt;0.7,"Habitual",IF(Noms_de_les_cases[[#This Row],[Nivell 
d''us (%)]]&lt;0.3,"Minoritari","Ocasional"))</f>
        <v>Minoritari</v>
      </c>
      <c r="M285" s="33" t="s">
        <v>14</v>
      </c>
      <c r="N285" s="33" t="s">
        <v>17</v>
      </c>
      <c r="O285" t="s">
        <v>1218</v>
      </c>
      <c r="P285" t="s">
        <v>1228</v>
      </c>
    </row>
    <row r="286" spans="1:16" x14ac:dyDescent="0.35">
      <c r="A286" s="1">
        <f t="shared" si="4"/>
        <v>285</v>
      </c>
      <c r="B286" s="1" t="s">
        <v>949</v>
      </c>
      <c r="C286" t="s">
        <v>950</v>
      </c>
      <c r="D286" t="s">
        <v>89</v>
      </c>
      <c r="E286" s="33" t="s">
        <v>81</v>
      </c>
      <c r="F286" s="33" t="s">
        <v>7</v>
      </c>
      <c r="G286" s="33" t="s">
        <v>7</v>
      </c>
      <c r="H286" s="33" t="s">
        <v>7</v>
      </c>
      <c r="I286" s="33" t="s">
        <v>7</v>
      </c>
      <c r="J286" s="33" t="s">
        <v>7</v>
      </c>
      <c r="K286" s="34">
        <v>0.8</v>
      </c>
      <c r="L286" s="34" t="str">
        <f>IF(Noms_de_les_cases[[#This Row],[Nivell 
d''us (%)]]&gt;0.7,"Habitual",IF(Noms_de_les_cases[[#This Row],[Nivell 
d''us (%)]]&lt;0.3,"Minoritari","Ocasional"))</f>
        <v>Habitual</v>
      </c>
      <c r="M286" s="33" t="s">
        <v>16</v>
      </c>
      <c r="N286" s="33" t="s">
        <v>17</v>
      </c>
      <c r="O286" t="s">
        <v>1221</v>
      </c>
      <c r="P286" t="s">
        <v>1239</v>
      </c>
    </row>
    <row r="287" spans="1:16" x14ac:dyDescent="0.35">
      <c r="A287" s="1">
        <f t="shared" si="4"/>
        <v>286</v>
      </c>
      <c r="B287" s="1" t="s">
        <v>103</v>
      </c>
      <c r="C287" t="s">
        <v>104</v>
      </c>
      <c r="D287" t="s">
        <v>90</v>
      </c>
      <c r="E287" s="33" t="s">
        <v>81</v>
      </c>
      <c r="F287" s="33" t="s">
        <v>7</v>
      </c>
      <c r="G287" s="33" t="s">
        <v>7</v>
      </c>
      <c r="H287" s="33" t="s">
        <v>8</v>
      </c>
      <c r="I287" s="33" t="s">
        <v>8</v>
      </c>
      <c r="J287" s="33" t="s">
        <v>7</v>
      </c>
      <c r="K287" s="34">
        <v>0.6</v>
      </c>
      <c r="L287" s="34" t="str">
        <f>IF(Noms_de_les_cases[[#This Row],[Nivell 
d''us (%)]]&gt;0.7,"Habitual",IF(Noms_de_les_cases[[#This Row],[Nivell 
d''us (%)]]&lt;0.3,"Minoritari","Ocasional"))</f>
        <v>Ocasional</v>
      </c>
      <c r="M287" s="33" t="s">
        <v>14</v>
      </c>
      <c r="N287" s="33" t="s">
        <v>17</v>
      </c>
      <c r="O287" t="s">
        <v>1218</v>
      </c>
      <c r="P287" t="s">
        <v>1228</v>
      </c>
    </row>
    <row r="288" spans="1:16" x14ac:dyDescent="0.35">
      <c r="A288" s="1">
        <f t="shared" si="4"/>
        <v>287</v>
      </c>
      <c r="B288" s="1" t="s">
        <v>586</v>
      </c>
      <c r="C288" t="s">
        <v>587</v>
      </c>
      <c r="D288" t="s">
        <v>85</v>
      </c>
      <c r="E288" s="33" t="s">
        <v>81</v>
      </c>
      <c r="F288" s="33" t="s">
        <v>7</v>
      </c>
      <c r="G288" s="33" t="s">
        <v>7</v>
      </c>
      <c r="H288" s="33" t="s">
        <v>7</v>
      </c>
      <c r="I288" s="33" t="s">
        <v>7</v>
      </c>
      <c r="J288" s="33" t="s">
        <v>7</v>
      </c>
      <c r="K288" s="34">
        <v>0.8</v>
      </c>
      <c r="L288" s="34" t="str">
        <f>IF(Noms_de_les_cases[[#This Row],[Nivell 
d''us (%)]]&gt;0.7,"Habitual",IF(Noms_de_les_cases[[#This Row],[Nivell 
d''us (%)]]&lt;0.3,"Minoritari","Ocasional"))</f>
        <v>Habitual</v>
      </c>
      <c r="M288" s="33" t="s">
        <v>14</v>
      </c>
      <c r="N288" s="33" t="s">
        <v>17</v>
      </c>
      <c r="O288" t="s">
        <v>1218</v>
      </c>
      <c r="P288" t="s">
        <v>1228</v>
      </c>
    </row>
    <row r="289" spans="1:16" x14ac:dyDescent="0.35">
      <c r="A289" s="1">
        <f t="shared" si="4"/>
        <v>288</v>
      </c>
      <c r="B289" s="1" t="s">
        <v>586</v>
      </c>
      <c r="C289" t="s">
        <v>763</v>
      </c>
      <c r="D289" t="s">
        <v>24</v>
      </c>
      <c r="E289" s="33" t="s">
        <v>81</v>
      </c>
      <c r="F289" s="33" t="s">
        <v>7</v>
      </c>
      <c r="G289" s="33" t="s">
        <v>7</v>
      </c>
      <c r="H289" s="33" t="s">
        <v>7</v>
      </c>
      <c r="I289" s="33" t="s">
        <v>7</v>
      </c>
      <c r="J289" s="33" t="s">
        <v>7</v>
      </c>
      <c r="K289" s="34">
        <v>0.6</v>
      </c>
      <c r="L289" s="34" t="str">
        <f>IF(Noms_de_les_cases[[#This Row],[Nivell 
d''us (%)]]&gt;0.7,"Habitual",IF(Noms_de_les_cases[[#This Row],[Nivell 
d''us (%)]]&lt;0.3,"Minoritari","Ocasional"))</f>
        <v>Ocasional</v>
      </c>
      <c r="M289" s="33" t="s">
        <v>14</v>
      </c>
      <c r="N289" s="33" t="s">
        <v>17</v>
      </c>
      <c r="O289" t="s">
        <v>1218</v>
      </c>
      <c r="P289" t="s">
        <v>1228</v>
      </c>
    </row>
    <row r="290" spans="1:16" x14ac:dyDescent="0.35">
      <c r="A290" s="1">
        <f t="shared" si="4"/>
        <v>289</v>
      </c>
      <c r="B290" s="1" t="s">
        <v>586</v>
      </c>
      <c r="C290" t="s">
        <v>747</v>
      </c>
      <c r="D290" t="s">
        <v>84</v>
      </c>
      <c r="E290" s="33" t="s">
        <v>81</v>
      </c>
      <c r="F290" s="33" t="s">
        <v>7</v>
      </c>
      <c r="G290" s="33" t="s">
        <v>7</v>
      </c>
      <c r="H290" s="33" t="s">
        <v>8</v>
      </c>
      <c r="I290" s="33" t="s">
        <v>7</v>
      </c>
      <c r="J290" s="33" t="s">
        <v>7</v>
      </c>
      <c r="K290" s="34">
        <v>0.6</v>
      </c>
      <c r="L290" s="34" t="str">
        <f>IF(Noms_de_les_cases[[#This Row],[Nivell 
d''us (%)]]&gt;0.7,"Habitual",IF(Noms_de_les_cases[[#This Row],[Nivell 
d''us (%)]]&lt;0.3,"Minoritari","Ocasional"))</f>
        <v>Ocasional</v>
      </c>
      <c r="M290" s="33" t="s">
        <v>14</v>
      </c>
      <c r="N290" s="33" t="s">
        <v>17</v>
      </c>
      <c r="O290" t="s">
        <v>1218</v>
      </c>
      <c r="P290" t="s">
        <v>1228</v>
      </c>
    </row>
    <row r="291" spans="1:16" x14ac:dyDescent="0.35">
      <c r="A291" s="1">
        <f t="shared" si="4"/>
        <v>290</v>
      </c>
      <c r="B291" s="1" t="s">
        <v>232</v>
      </c>
      <c r="C291" t="s">
        <v>233</v>
      </c>
      <c r="D291" t="s">
        <v>88</v>
      </c>
      <c r="E291" s="33" t="s">
        <v>81</v>
      </c>
      <c r="F291" s="33" t="s">
        <v>7</v>
      </c>
      <c r="G291" s="33" t="s">
        <v>7</v>
      </c>
      <c r="H291" s="33" t="s">
        <v>7</v>
      </c>
      <c r="I291" s="33" t="s">
        <v>7</v>
      </c>
      <c r="J291" s="33" t="s">
        <v>7</v>
      </c>
      <c r="K291" s="34">
        <v>1</v>
      </c>
      <c r="L291" s="34" t="str">
        <f>IF(Noms_de_les_cases[[#This Row],[Nivell 
d''us (%)]]&gt;0.7,"Habitual",IF(Noms_de_les_cases[[#This Row],[Nivell 
d''us (%)]]&lt;0.3,"Minoritari","Ocasional"))</f>
        <v>Habitual</v>
      </c>
      <c r="M291" s="33" t="s">
        <v>78</v>
      </c>
      <c r="N291" s="33" t="s">
        <v>18</v>
      </c>
      <c r="O291" t="s">
        <v>1218</v>
      </c>
      <c r="P291" t="s">
        <v>1224</v>
      </c>
    </row>
    <row r="292" spans="1:16" x14ac:dyDescent="0.35">
      <c r="A292" s="1">
        <f t="shared" si="4"/>
        <v>291</v>
      </c>
      <c r="B292" s="1" t="s">
        <v>552</v>
      </c>
      <c r="C292" t="s">
        <v>1083</v>
      </c>
      <c r="D292" t="s">
        <v>85</v>
      </c>
      <c r="E292" s="33" t="s">
        <v>81</v>
      </c>
      <c r="F292" s="33" t="s">
        <v>8</v>
      </c>
      <c r="G292" s="33" t="s">
        <v>7</v>
      </c>
      <c r="H292" s="33" t="s">
        <v>7</v>
      </c>
      <c r="I292" s="33" t="s">
        <v>8</v>
      </c>
      <c r="J292" s="33" t="s">
        <v>7</v>
      </c>
      <c r="K292" s="34">
        <v>0.8</v>
      </c>
      <c r="L292" s="34" t="str">
        <f>IF(Noms_de_les_cases[[#This Row],[Nivell 
d''us (%)]]&gt;0.7,"Habitual",IF(Noms_de_les_cases[[#This Row],[Nivell 
d''us (%)]]&lt;0.3,"Minoritari","Ocasional"))</f>
        <v>Habitual</v>
      </c>
      <c r="M292" s="33" t="s">
        <v>78</v>
      </c>
      <c r="N292" s="33" t="s">
        <v>18</v>
      </c>
      <c r="O292" t="s">
        <v>1218</v>
      </c>
      <c r="P292" t="s">
        <v>1224</v>
      </c>
    </row>
    <row r="293" spans="1:16" x14ac:dyDescent="0.35">
      <c r="A293" s="1">
        <f t="shared" si="4"/>
        <v>292</v>
      </c>
      <c r="B293" s="1" t="s">
        <v>1047</v>
      </c>
      <c r="C293" t="s">
        <v>333</v>
      </c>
      <c r="D293" t="s">
        <v>92</v>
      </c>
      <c r="E293" s="33" t="s">
        <v>81</v>
      </c>
      <c r="F293" s="33" t="s">
        <v>7</v>
      </c>
      <c r="G293" s="33" t="s">
        <v>7</v>
      </c>
      <c r="H293" s="33" t="s">
        <v>7</v>
      </c>
      <c r="I293" s="33" t="s">
        <v>8</v>
      </c>
      <c r="J293" s="33" t="s">
        <v>8</v>
      </c>
      <c r="K293" s="34">
        <v>0.2</v>
      </c>
      <c r="L293" s="34" t="str">
        <f>IF(Noms_de_les_cases[[#This Row],[Nivell 
d''us (%)]]&gt;0.7,"Habitual",IF(Noms_de_les_cases[[#This Row],[Nivell 
d''us (%)]]&lt;0.3,"Minoritari","Ocasional"))</f>
        <v>Minoritari</v>
      </c>
      <c r="M293" s="33" t="s">
        <v>78</v>
      </c>
      <c r="N293" s="33" t="s">
        <v>17</v>
      </c>
      <c r="O293" t="s">
        <v>1235</v>
      </c>
      <c r="P293" t="s">
        <v>1226</v>
      </c>
    </row>
    <row r="294" spans="1:16" x14ac:dyDescent="0.35">
      <c r="A294" s="1">
        <f t="shared" si="4"/>
        <v>293</v>
      </c>
      <c r="B294" s="1" t="s">
        <v>306</v>
      </c>
      <c r="C294" t="s">
        <v>305</v>
      </c>
      <c r="D294" t="s">
        <v>92</v>
      </c>
      <c r="E294" s="33" t="s">
        <v>81</v>
      </c>
      <c r="F294" s="33" t="s">
        <v>7</v>
      </c>
      <c r="G294" s="33" t="s">
        <v>8</v>
      </c>
      <c r="H294" s="33" t="s">
        <v>7</v>
      </c>
      <c r="I294" s="33" t="s">
        <v>8</v>
      </c>
      <c r="J294" s="33" t="s">
        <v>8</v>
      </c>
      <c r="K294" s="34">
        <v>0.2</v>
      </c>
      <c r="L294" s="34" t="str">
        <f>IF(Noms_de_les_cases[[#This Row],[Nivell 
d''us (%)]]&gt;0.7,"Habitual",IF(Noms_de_les_cases[[#This Row],[Nivell 
d''us (%)]]&lt;0.3,"Minoritari","Ocasional"))</f>
        <v>Minoritari</v>
      </c>
      <c r="M294" s="33" t="s">
        <v>14</v>
      </c>
      <c r="N294" s="33" t="s">
        <v>17</v>
      </c>
      <c r="O294" t="s">
        <v>1218</v>
      </c>
      <c r="P294" t="s">
        <v>1228</v>
      </c>
    </row>
    <row r="295" spans="1:16" x14ac:dyDescent="0.35">
      <c r="A295" s="1">
        <f t="shared" si="4"/>
        <v>294</v>
      </c>
      <c r="B295" s="1" t="s">
        <v>136</v>
      </c>
      <c r="C295" t="s">
        <v>469</v>
      </c>
      <c r="D295" t="s">
        <v>85</v>
      </c>
      <c r="E295" s="33" t="s">
        <v>81</v>
      </c>
      <c r="F295" s="33" t="s">
        <v>8</v>
      </c>
      <c r="G295" s="33" t="s">
        <v>7</v>
      </c>
      <c r="H295" s="33" t="s">
        <v>7</v>
      </c>
      <c r="I295" s="33" t="s">
        <v>8</v>
      </c>
      <c r="J295" s="33" t="s">
        <v>8</v>
      </c>
      <c r="K295" s="34">
        <v>0.4</v>
      </c>
      <c r="L295" s="34" t="str">
        <f>IF(Noms_de_les_cases[[#This Row],[Nivell 
d''us (%)]]&gt;0.7,"Habitual",IF(Noms_de_les_cases[[#This Row],[Nivell 
d''us (%)]]&lt;0.3,"Minoritari","Ocasional"))</f>
        <v>Ocasional</v>
      </c>
      <c r="M295" s="33" t="s">
        <v>16</v>
      </c>
      <c r="N295" s="33" t="s">
        <v>19</v>
      </c>
      <c r="O295" t="s">
        <v>1221</v>
      </c>
      <c r="P295" t="s">
        <v>1239</v>
      </c>
    </row>
    <row r="296" spans="1:16" x14ac:dyDescent="0.35">
      <c r="A296" s="1">
        <f t="shared" si="4"/>
        <v>295</v>
      </c>
      <c r="B296" s="1" t="s">
        <v>136</v>
      </c>
      <c r="C296" t="s">
        <v>137</v>
      </c>
      <c r="D296" t="s">
        <v>90</v>
      </c>
      <c r="E296" s="33" t="s">
        <v>81</v>
      </c>
      <c r="F296" s="33" t="s">
        <v>7</v>
      </c>
      <c r="G296" s="33" t="s">
        <v>7</v>
      </c>
      <c r="H296" s="33" t="s">
        <v>7</v>
      </c>
      <c r="I296" s="33" t="s">
        <v>7</v>
      </c>
      <c r="J296" s="33" t="s">
        <v>7</v>
      </c>
      <c r="K296" s="34">
        <v>0.8</v>
      </c>
      <c r="L296" s="34" t="str">
        <f>IF(Noms_de_les_cases[[#This Row],[Nivell 
d''us (%)]]&gt;0.7,"Habitual",IF(Noms_de_les_cases[[#This Row],[Nivell 
d''us (%)]]&lt;0.3,"Minoritari","Ocasional"))</f>
        <v>Habitual</v>
      </c>
      <c r="M296" s="33" t="s">
        <v>14</v>
      </c>
      <c r="N296" s="33" t="s">
        <v>17</v>
      </c>
      <c r="O296" t="s">
        <v>1221</v>
      </c>
      <c r="P296" t="s">
        <v>1239</v>
      </c>
    </row>
    <row r="297" spans="1:16" x14ac:dyDescent="0.35">
      <c r="A297" s="1">
        <f t="shared" si="4"/>
        <v>296</v>
      </c>
      <c r="B297" s="1" t="s">
        <v>1289</v>
      </c>
      <c r="C297" t="s">
        <v>570</v>
      </c>
      <c r="D297" t="s">
        <v>85</v>
      </c>
      <c r="E297" s="33" t="s">
        <v>81</v>
      </c>
      <c r="F297" s="33" t="s">
        <v>8</v>
      </c>
      <c r="G297" s="33" t="s">
        <v>7</v>
      </c>
      <c r="H297" s="33" t="s">
        <v>7</v>
      </c>
      <c r="I297" s="33" t="s">
        <v>8</v>
      </c>
      <c r="J297" s="33" t="s">
        <v>8</v>
      </c>
      <c r="K297" s="34">
        <v>0.2</v>
      </c>
      <c r="L297" s="34" t="str">
        <f>IF(Noms_de_les_cases[[#This Row],[Nivell 
d''us (%)]]&gt;0.7,"Habitual",IF(Noms_de_les_cases[[#This Row],[Nivell 
d''us (%)]]&lt;0.3,"Minoritari","Ocasional"))</f>
        <v>Minoritari</v>
      </c>
      <c r="M297" s="33" t="s">
        <v>78</v>
      </c>
      <c r="N297" s="33" t="s">
        <v>18</v>
      </c>
      <c r="O297" t="s">
        <v>1221</v>
      </c>
      <c r="P297" t="s">
        <v>1268</v>
      </c>
    </row>
    <row r="298" spans="1:16" x14ac:dyDescent="0.35">
      <c r="A298" s="1">
        <f t="shared" si="4"/>
        <v>297</v>
      </c>
      <c r="B298" s="1" t="s">
        <v>61</v>
      </c>
      <c r="C298" t="s">
        <v>62</v>
      </c>
      <c r="D298" t="s">
        <v>6</v>
      </c>
      <c r="E298" s="33" t="s">
        <v>81</v>
      </c>
      <c r="F298" s="33" t="s">
        <v>7</v>
      </c>
      <c r="G298" s="33" t="s">
        <v>8</v>
      </c>
      <c r="H298" s="33" t="s">
        <v>7</v>
      </c>
      <c r="I298" s="33" t="s">
        <v>8</v>
      </c>
      <c r="J298" s="33" t="s">
        <v>8</v>
      </c>
      <c r="K298" s="34">
        <v>0.2</v>
      </c>
      <c r="L298" s="34" t="str">
        <f>IF(Noms_de_les_cases[[#This Row],[Nivell 
d''us (%)]]&gt;0.7,"Habitual",IF(Noms_de_les_cases[[#This Row],[Nivell 
d''us (%)]]&lt;0.3,"Minoritari","Ocasional"))</f>
        <v>Minoritari</v>
      </c>
      <c r="M298" s="33" t="s">
        <v>15</v>
      </c>
      <c r="N298" s="33" t="s">
        <v>17</v>
      </c>
      <c r="O298" t="s">
        <v>1221</v>
      </c>
      <c r="P298" t="s">
        <v>1270</v>
      </c>
    </row>
    <row r="299" spans="1:16" x14ac:dyDescent="0.35">
      <c r="A299" s="1">
        <f t="shared" si="4"/>
        <v>298</v>
      </c>
      <c r="B299" s="1" t="s">
        <v>1545</v>
      </c>
      <c r="C299" t="s">
        <v>454</v>
      </c>
      <c r="D299" t="s">
        <v>86</v>
      </c>
      <c r="E299" s="33" t="s">
        <v>81</v>
      </c>
      <c r="F299" s="33" t="s">
        <v>7</v>
      </c>
      <c r="G299" s="33" t="s">
        <v>7</v>
      </c>
      <c r="H299" s="33" t="s">
        <v>7</v>
      </c>
      <c r="I299" s="33" t="s">
        <v>8</v>
      </c>
      <c r="J299" s="33" t="s">
        <v>8</v>
      </c>
      <c r="K299" s="34">
        <v>0.2</v>
      </c>
      <c r="L299" s="34" t="str">
        <f>IF(Noms_de_les_cases[[#This Row],[Nivell 
d''us (%)]]&gt;0.7,"Habitual",IF(Noms_de_les_cases[[#This Row],[Nivell 
d''us (%)]]&lt;0.3,"Minoritari","Ocasional"))</f>
        <v>Minoritari</v>
      </c>
      <c r="M299" s="33" t="s">
        <v>14</v>
      </c>
      <c r="N299" s="33" t="s">
        <v>17</v>
      </c>
      <c r="O299" t="s">
        <v>1218</v>
      </c>
      <c r="P299" t="s">
        <v>1228</v>
      </c>
    </row>
    <row r="300" spans="1:16" x14ac:dyDescent="0.35">
      <c r="A300" s="1">
        <f t="shared" si="4"/>
        <v>299</v>
      </c>
      <c r="B300" s="1" t="s">
        <v>413</v>
      </c>
      <c r="C300" t="s">
        <v>411</v>
      </c>
      <c r="D300" t="s">
        <v>86</v>
      </c>
      <c r="E300" s="33" t="s">
        <v>81</v>
      </c>
      <c r="F300" s="33" t="s">
        <v>7</v>
      </c>
      <c r="G300" s="33" t="s">
        <v>7</v>
      </c>
      <c r="H300" s="33" t="s">
        <v>7</v>
      </c>
      <c r="I300" s="33" t="s">
        <v>8</v>
      </c>
      <c r="J300" s="33" t="s">
        <v>8</v>
      </c>
      <c r="K300" s="34">
        <v>0.2</v>
      </c>
      <c r="L300" s="34" t="str">
        <f>IF(Noms_de_les_cases[[#This Row],[Nivell 
d''us (%)]]&gt;0.7,"Habitual",IF(Noms_de_les_cases[[#This Row],[Nivell 
d''us (%)]]&lt;0.3,"Minoritari","Ocasional"))</f>
        <v>Minoritari</v>
      </c>
      <c r="M300" s="33" t="s">
        <v>14</v>
      </c>
      <c r="N300" s="33" t="s">
        <v>17</v>
      </c>
      <c r="O300" t="s">
        <v>1218</v>
      </c>
      <c r="P300" t="s">
        <v>1228</v>
      </c>
    </row>
    <row r="301" spans="1:16" x14ac:dyDescent="0.35">
      <c r="A301" s="1">
        <f t="shared" si="4"/>
        <v>300</v>
      </c>
      <c r="B301" s="1" t="s">
        <v>188</v>
      </c>
      <c r="C301" t="s">
        <v>189</v>
      </c>
      <c r="D301" t="s">
        <v>91</v>
      </c>
      <c r="E301" s="33" t="s">
        <v>81</v>
      </c>
      <c r="F301" s="33" t="s">
        <v>7</v>
      </c>
      <c r="G301" s="33" t="s">
        <v>7</v>
      </c>
      <c r="H301" s="33" t="s">
        <v>7</v>
      </c>
      <c r="I301" s="33" t="s">
        <v>7</v>
      </c>
      <c r="J301" s="33" t="s">
        <v>7</v>
      </c>
      <c r="K301" s="34">
        <v>0.8</v>
      </c>
      <c r="L301" s="34" t="str">
        <f>IF(Noms_de_les_cases[[#This Row],[Nivell 
d''us (%)]]&gt;0.7,"Habitual",IF(Noms_de_les_cases[[#This Row],[Nivell 
d''us (%)]]&lt;0.3,"Minoritari","Ocasional"))</f>
        <v>Habitual</v>
      </c>
      <c r="M301" s="33" t="s">
        <v>16</v>
      </c>
      <c r="N301" s="33" t="s">
        <v>17</v>
      </c>
      <c r="O301" t="s">
        <v>1234</v>
      </c>
      <c r="P301" t="s">
        <v>1233</v>
      </c>
    </row>
    <row r="302" spans="1:16" x14ac:dyDescent="0.35">
      <c r="A302" s="1">
        <f t="shared" si="4"/>
        <v>301</v>
      </c>
      <c r="B302" s="1" t="s">
        <v>300</v>
      </c>
      <c r="C302" t="s">
        <v>1357</v>
      </c>
      <c r="D302" t="s">
        <v>86</v>
      </c>
      <c r="E302" s="33" t="s">
        <v>81</v>
      </c>
      <c r="F302" s="33" t="s">
        <v>7</v>
      </c>
      <c r="G302" s="33" t="s">
        <v>7</v>
      </c>
      <c r="H302" s="33" t="s">
        <v>7</v>
      </c>
      <c r="I302" s="33" t="s">
        <v>7</v>
      </c>
      <c r="J302" s="33" t="s">
        <v>7</v>
      </c>
      <c r="K302" s="34">
        <v>0.8</v>
      </c>
      <c r="L302" s="34" t="str">
        <f>IF(Noms_de_les_cases[[#This Row],[Nivell 
d''us (%)]]&gt;0.7,"Habitual",IF(Noms_de_les_cases[[#This Row],[Nivell 
d''us (%)]]&lt;0.3,"Minoritari","Ocasional"))</f>
        <v>Habitual</v>
      </c>
      <c r="M302" s="33" t="s">
        <v>14</v>
      </c>
      <c r="N302" s="33" t="s">
        <v>17</v>
      </c>
      <c r="O302" t="s">
        <v>1218</v>
      </c>
      <c r="P302" t="s">
        <v>1228</v>
      </c>
    </row>
    <row r="303" spans="1:16" x14ac:dyDescent="0.35">
      <c r="A303" s="1">
        <f t="shared" si="4"/>
        <v>302</v>
      </c>
      <c r="B303" s="1" t="s">
        <v>300</v>
      </c>
      <c r="C303" t="s">
        <v>301</v>
      </c>
      <c r="D303" t="s">
        <v>86</v>
      </c>
      <c r="E303" s="33" t="s">
        <v>81</v>
      </c>
      <c r="F303" s="33" t="s">
        <v>7</v>
      </c>
      <c r="G303" s="33" t="s">
        <v>7</v>
      </c>
      <c r="H303" s="33" t="s">
        <v>7</v>
      </c>
      <c r="I303" s="33" t="s">
        <v>7</v>
      </c>
      <c r="J303" s="33" t="s">
        <v>7</v>
      </c>
      <c r="K303" s="34">
        <v>0.8</v>
      </c>
      <c r="L303" s="34" t="str">
        <f>IF(Noms_de_les_cases[[#This Row],[Nivell 
d''us (%)]]&gt;0.7,"Habitual",IF(Noms_de_les_cases[[#This Row],[Nivell 
d''us (%)]]&lt;0.3,"Minoritari","Ocasional"))</f>
        <v>Habitual</v>
      </c>
      <c r="M303" s="33" t="s">
        <v>14</v>
      </c>
      <c r="N303" s="33" t="s">
        <v>17</v>
      </c>
      <c r="O303" t="s">
        <v>1218</v>
      </c>
      <c r="P303" t="s">
        <v>1228</v>
      </c>
    </row>
    <row r="304" spans="1:16" x14ac:dyDescent="0.35">
      <c r="A304" s="1">
        <f t="shared" si="4"/>
        <v>303</v>
      </c>
      <c r="B304" s="1" t="s">
        <v>1010</v>
      </c>
      <c r="C304" t="s">
        <v>1009</v>
      </c>
      <c r="D304" t="s">
        <v>89</v>
      </c>
      <c r="E304" s="33" t="s">
        <v>81</v>
      </c>
      <c r="F304" s="33" t="s">
        <v>7</v>
      </c>
      <c r="G304" s="33" t="s">
        <v>7</v>
      </c>
      <c r="H304" s="33" t="s">
        <v>7</v>
      </c>
      <c r="I304" s="33" t="s">
        <v>8</v>
      </c>
      <c r="J304" s="33" t="s">
        <v>8</v>
      </c>
      <c r="K304" s="34">
        <v>0.4</v>
      </c>
      <c r="L304" s="34" t="str">
        <f>IF(Noms_de_les_cases[[#This Row],[Nivell 
d''us (%)]]&gt;0.7,"Habitual",IF(Noms_de_les_cases[[#This Row],[Nivell 
d''us (%)]]&lt;0.3,"Minoritari","Ocasional"))</f>
        <v>Ocasional</v>
      </c>
      <c r="M304" s="33" t="s">
        <v>16</v>
      </c>
      <c r="N304" s="33" t="s">
        <v>18</v>
      </c>
      <c r="O304" t="s">
        <v>1221</v>
      </c>
      <c r="P304" t="s">
        <v>1239</v>
      </c>
    </row>
    <row r="305" spans="1:16" x14ac:dyDescent="0.35">
      <c r="A305" s="1">
        <f t="shared" si="4"/>
        <v>304</v>
      </c>
      <c r="B305" s="1" t="s">
        <v>1010</v>
      </c>
      <c r="C305" t="s">
        <v>1000</v>
      </c>
      <c r="D305" t="s">
        <v>89</v>
      </c>
      <c r="E305" s="33" t="s">
        <v>81</v>
      </c>
      <c r="F305" s="33" t="s">
        <v>7</v>
      </c>
      <c r="G305" s="33" t="s">
        <v>7</v>
      </c>
      <c r="H305" s="33" t="s">
        <v>7</v>
      </c>
      <c r="I305" s="33" t="s">
        <v>7</v>
      </c>
      <c r="J305" s="33" t="s">
        <v>7</v>
      </c>
      <c r="K305" s="34">
        <v>0.6</v>
      </c>
      <c r="L305" s="34" t="str">
        <f>IF(Noms_de_les_cases[[#This Row],[Nivell 
d''us (%)]]&gt;0.7,"Habitual",IF(Noms_de_les_cases[[#This Row],[Nivell 
d''us (%)]]&lt;0.3,"Minoritari","Ocasional"))</f>
        <v>Ocasional</v>
      </c>
      <c r="M305" s="33" t="s">
        <v>16</v>
      </c>
      <c r="N305" s="33" t="s">
        <v>17</v>
      </c>
      <c r="O305" t="s">
        <v>1221</v>
      </c>
      <c r="P305" t="s">
        <v>1239</v>
      </c>
    </row>
    <row r="306" spans="1:16" x14ac:dyDescent="0.35">
      <c r="A306" s="1">
        <f t="shared" si="4"/>
        <v>305</v>
      </c>
      <c r="B306" s="1" t="s">
        <v>987</v>
      </c>
      <c r="C306" t="s">
        <v>988</v>
      </c>
      <c r="D306" t="s">
        <v>89</v>
      </c>
      <c r="E306" s="33" t="s">
        <v>81</v>
      </c>
      <c r="F306" s="33" t="s">
        <v>7</v>
      </c>
      <c r="G306" s="33" t="s">
        <v>7</v>
      </c>
      <c r="H306" s="33" t="s">
        <v>7</v>
      </c>
      <c r="I306" s="33" t="s">
        <v>7</v>
      </c>
      <c r="J306" s="33" t="s">
        <v>7</v>
      </c>
      <c r="K306" s="34">
        <v>0.8</v>
      </c>
      <c r="L306" s="34" t="str">
        <f>IF(Noms_de_les_cases[[#This Row],[Nivell 
d''us (%)]]&gt;0.7,"Habitual",IF(Noms_de_les_cases[[#This Row],[Nivell 
d''us (%)]]&lt;0.3,"Minoritari","Ocasional"))</f>
        <v>Habitual</v>
      </c>
      <c r="M306" s="33" t="s">
        <v>38</v>
      </c>
      <c r="N306" s="33" t="s">
        <v>17</v>
      </c>
      <c r="O306" t="s">
        <v>1218</v>
      </c>
      <c r="P306" t="s">
        <v>1268</v>
      </c>
    </row>
    <row r="307" spans="1:16" x14ac:dyDescent="0.35">
      <c r="A307" s="1">
        <f t="shared" si="4"/>
        <v>306</v>
      </c>
      <c r="B307" s="1" t="s">
        <v>1124</v>
      </c>
      <c r="C307" t="s">
        <v>288</v>
      </c>
      <c r="D307" t="s">
        <v>92</v>
      </c>
      <c r="E307" s="33" t="s">
        <v>81</v>
      </c>
      <c r="F307" s="33" t="s">
        <v>7</v>
      </c>
      <c r="G307" s="33" t="s">
        <v>7</v>
      </c>
      <c r="H307" s="33" t="s">
        <v>7</v>
      </c>
      <c r="I307" s="33" t="s">
        <v>7</v>
      </c>
      <c r="J307" s="33" t="s">
        <v>7</v>
      </c>
      <c r="K307" s="34">
        <v>0.8</v>
      </c>
      <c r="L307" s="34" t="str">
        <f>IF(Noms_de_les_cases[[#This Row],[Nivell 
d''us (%)]]&gt;0.7,"Habitual",IF(Noms_de_les_cases[[#This Row],[Nivell 
d''us (%)]]&lt;0.3,"Minoritari","Ocasional"))</f>
        <v>Habitual</v>
      </c>
      <c r="M307" s="33" t="s">
        <v>14</v>
      </c>
      <c r="N307" s="33" t="s">
        <v>17</v>
      </c>
      <c r="O307" t="s">
        <v>1218</v>
      </c>
      <c r="P307" t="s">
        <v>1228</v>
      </c>
    </row>
    <row r="308" spans="1:16" x14ac:dyDescent="0.35">
      <c r="A308" s="1">
        <f t="shared" si="4"/>
        <v>307</v>
      </c>
      <c r="B308" s="1" t="s">
        <v>837</v>
      </c>
      <c r="C308" t="s">
        <v>836</v>
      </c>
      <c r="D308" t="s">
        <v>181</v>
      </c>
      <c r="E308" s="33" t="s">
        <v>81</v>
      </c>
      <c r="F308" s="33" t="s">
        <v>7</v>
      </c>
      <c r="G308" s="33" t="s">
        <v>7</v>
      </c>
      <c r="H308" s="33" t="s">
        <v>7</v>
      </c>
      <c r="I308" s="33" t="s">
        <v>8</v>
      </c>
      <c r="J308" s="33" t="s">
        <v>7</v>
      </c>
      <c r="K308" s="34">
        <v>0.8</v>
      </c>
      <c r="L308" s="34" t="str">
        <f>IF(Noms_de_les_cases[[#This Row],[Nivell 
d''us (%)]]&gt;0.7,"Habitual",IF(Noms_de_les_cases[[#This Row],[Nivell 
d''us (%)]]&lt;0.3,"Minoritari","Ocasional"))</f>
        <v>Habitual</v>
      </c>
      <c r="M308" s="33" t="s">
        <v>38</v>
      </c>
      <c r="N308" s="33" t="s">
        <v>17</v>
      </c>
      <c r="O308" t="s">
        <v>1218</v>
      </c>
      <c r="P308" t="s">
        <v>1268</v>
      </c>
    </row>
    <row r="309" spans="1:16" x14ac:dyDescent="0.35">
      <c r="A309" s="1">
        <f t="shared" si="4"/>
        <v>308</v>
      </c>
      <c r="B309" s="1" t="s">
        <v>120</v>
      </c>
      <c r="C309" t="s">
        <v>667</v>
      </c>
      <c r="D309" t="s">
        <v>84</v>
      </c>
      <c r="E309" s="33" t="s">
        <v>81</v>
      </c>
      <c r="F309" s="33" t="s">
        <v>7</v>
      </c>
      <c r="G309" s="33" t="s">
        <v>7</v>
      </c>
      <c r="H309" s="33" t="s">
        <v>7</v>
      </c>
      <c r="I309" s="33" t="s">
        <v>8</v>
      </c>
      <c r="J309" s="33" t="s">
        <v>8</v>
      </c>
      <c r="K309" s="34">
        <v>0.4</v>
      </c>
      <c r="L309" s="34" t="str">
        <f>IF(Noms_de_les_cases[[#This Row],[Nivell 
d''us (%)]]&gt;0.7,"Habitual",IF(Noms_de_les_cases[[#This Row],[Nivell 
d''us (%)]]&lt;0.3,"Minoritari","Ocasional"))</f>
        <v>Ocasional</v>
      </c>
      <c r="M309" s="33" t="s">
        <v>14</v>
      </c>
      <c r="N309" s="33" t="s">
        <v>17</v>
      </c>
      <c r="O309" t="s">
        <v>1218</v>
      </c>
      <c r="P309" t="s">
        <v>1228</v>
      </c>
    </row>
    <row r="310" spans="1:16" x14ac:dyDescent="0.35">
      <c r="A310" s="1">
        <f t="shared" si="4"/>
        <v>309</v>
      </c>
      <c r="B310" s="1" t="s">
        <v>120</v>
      </c>
      <c r="C310" t="s">
        <v>150</v>
      </c>
      <c r="D310" t="s">
        <v>89</v>
      </c>
      <c r="E310" s="33" t="s">
        <v>81</v>
      </c>
      <c r="F310" s="33" t="s">
        <v>7</v>
      </c>
      <c r="G310" s="33" t="s">
        <v>7</v>
      </c>
      <c r="H310" s="33" t="s">
        <v>7</v>
      </c>
      <c r="I310" s="33" t="s">
        <v>7</v>
      </c>
      <c r="J310" s="33" t="s">
        <v>7</v>
      </c>
      <c r="K310" s="34">
        <v>0.6</v>
      </c>
      <c r="L310" s="34" t="str">
        <f>IF(Noms_de_les_cases[[#This Row],[Nivell 
d''us (%)]]&gt;0.7,"Habitual",IF(Noms_de_les_cases[[#This Row],[Nivell 
d''us (%)]]&lt;0.3,"Minoritari","Ocasional"))</f>
        <v>Ocasional</v>
      </c>
      <c r="M310" s="33" t="s">
        <v>14</v>
      </c>
      <c r="N310" s="33" t="s">
        <v>17</v>
      </c>
      <c r="O310" t="s">
        <v>1218</v>
      </c>
      <c r="P310" t="s">
        <v>1228</v>
      </c>
    </row>
    <row r="311" spans="1:16" x14ac:dyDescent="0.35">
      <c r="A311" s="1">
        <f t="shared" si="4"/>
        <v>310</v>
      </c>
      <c r="B311" s="1" t="s">
        <v>152</v>
      </c>
      <c r="C311" t="s">
        <v>150</v>
      </c>
      <c r="D311" t="s">
        <v>89</v>
      </c>
      <c r="E311" s="33" t="s">
        <v>81</v>
      </c>
      <c r="F311" s="33" t="s">
        <v>7</v>
      </c>
      <c r="G311" s="33" t="s">
        <v>8</v>
      </c>
      <c r="H311" s="33" t="s">
        <v>7</v>
      </c>
      <c r="I311" s="33" t="s">
        <v>8</v>
      </c>
      <c r="J311" s="33" t="s">
        <v>8</v>
      </c>
      <c r="K311" s="34">
        <v>0.2</v>
      </c>
      <c r="L311" s="34" t="str">
        <f>IF(Noms_de_les_cases[[#This Row],[Nivell 
d''us (%)]]&gt;0.7,"Habitual",IF(Noms_de_les_cases[[#This Row],[Nivell 
d''us (%)]]&lt;0.3,"Minoritari","Ocasional"))</f>
        <v>Minoritari</v>
      </c>
      <c r="M311" s="33" t="s">
        <v>14</v>
      </c>
      <c r="N311" s="33" t="s">
        <v>18</v>
      </c>
      <c r="O311" t="s">
        <v>1235</v>
      </c>
      <c r="P311" t="s">
        <v>1230</v>
      </c>
    </row>
    <row r="312" spans="1:16" x14ac:dyDescent="0.35">
      <c r="A312" s="1">
        <f t="shared" si="4"/>
        <v>311</v>
      </c>
      <c r="B312" s="1" t="s">
        <v>642</v>
      </c>
      <c r="C312" t="s">
        <v>643</v>
      </c>
      <c r="D312" t="s">
        <v>84</v>
      </c>
      <c r="E312" s="33" t="s">
        <v>81</v>
      </c>
      <c r="F312" s="33" t="s">
        <v>7</v>
      </c>
      <c r="G312" s="33" t="s">
        <v>7</v>
      </c>
      <c r="H312" s="33" t="s">
        <v>7</v>
      </c>
      <c r="I312" s="33" t="s">
        <v>7</v>
      </c>
      <c r="J312" s="33" t="s">
        <v>7</v>
      </c>
      <c r="K312" s="34">
        <v>0.6</v>
      </c>
      <c r="L312" s="34" t="str">
        <f>IF(Noms_de_les_cases[[#This Row],[Nivell 
d''us (%)]]&gt;0.7,"Habitual",IF(Noms_de_les_cases[[#This Row],[Nivell 
d''us (%)]]&lt;0.3,"Minoritari","Ocasional"))</f>
        <v>Ocasional</v>
      </c>
      <c r="M312" s="33" t="s">
        <v>38</v>
      </c>
      <c r="N312" s="33" t="s">
        <v>17</v>
      </c>
      <c r="O312" t="s">
        <v>1237</v>
      </c>
      <c r="P312" t="s">
        <v>1268</v>
      </c>
    </row>
    <row r="313" spans="1:16" x14ac:dyDescent="0.35">
      <c r="A313" s="1">
        <f t="shared" si="4"/>
        <v>312</v>
      </c>
      <c r="B313" s="1" t="s">
        <v>147</v>
      </c>
      <c r="C313" t="s">
        <v>394</v>
      </c>
      <c r="D313" t="s">
        <v>86</v>
      </c>
      <c r="E313" s="33" t="s">
        <v>81</v>
      </c>
      <c r="F313" s="33" t="s">
        <v>7</v>
      </c>
      <c r="G313" s="33" t="s">
        <v>7</v>
      </c>
      <c r="H313" s="33" t="s">
        <v>7</v>
      </c>
      <c r="I313" s="33" t="s">
        <v>7</v>
      </c>
      <c r="J313" s="33" t="s">
        <v>7</v>
      </c>
      <c r="K313" s="34">
        <v>0.6</v>
      </c>
      <c r="L313" s="34" t="str">
        <f>IF(Noms_de_les_cases[[#This Row],[Nivell 
d''us (%)]]&gt;0.7,"Habitual",IF(Noms_de_les_cases[[#This Row],[Nivell 
d''us (%)]]&lt;0.3,"Minoritari","Ocasional"))</f>
        <v>Ocasional</v>
      </c>
      <c r="M313" s="33" t="s">
        <v>38</v>
      </c>
      <c r="N313" s="33" t="s">
        <v>17</v>
      </c>
      <c r="O313" t="s">
        <v>1218</v>
      </c>
      <c r="P313" t="s">
        <v>1268</v>
      </c>
    </row>
    <row r="314" spans="1:16" x14ac:dyDescent="0.35">
      <c r="A314" s="1">
        <f t="shared" si="4"/>
        <v>313</v>
      </c>
      <c r="B314" s="1" t="s">
        <v>1043</v>
      </c>
      <c r="C314" t="s">
        <v>148</v>
      </c>
      <c r="D314" t="s">
        <v>88</v>
      </c>
      <c r="E314" s="33" t="s">
        <v>81</v>
      </c>
      <c r="F314" s="33" t="s">
        <v>7</v>
      </c>
      <c r="G314" s="33" t="s">
        <v>7</v>
      </c>
      <c r="H314" s="33" t="s">
        <v>7</v>
      </c>
      <c r="I314" s="33" t="s">
        <v>7</v>
      </c>
      <c r="J314" s="33" t="s">
        <v>7</v>
      </c>
      <c r="K314" s="34">
        <v>0.8</v>
      </c>
      <c r="L314" s="34" t="str">
        <f>IF(Noms_de_les_cases[[#This Row],[Nivell 
d''us (%)]]&gt;0.7,"Habitual",IF(Noms_de_les_cases[[#This Row],[Nivell 
d''us (%)]]&lt;0.3,"Minoritari","Ocasional"))</f>
        <v>Habitual</v>
      </c>
      <c r="M314" s="33" t="s">
        <v>38</v>
      </c>
      <c r="N314" s="33" t="s">
        <v>17</v>
      </c>
      <c r="O314" t="s">
        <v>1238</v>
      </c>
      <c r="P314" t="s">
        <v>1269</v>
      </c>
    </row>
    <row r="315" spans="1:16" x14ac:dyDescent="0.35">
      <c r="A315" s="1">
        <f t="shared" si="4"/>
        <v>314</v>
      </c>
      <c r="B315" s="1" t="s">
        <v>1285</v>
      </c>
      <c r="C315" t="s">
        <v>223</v>
      </c>
      <c r="D315" t="s">
        <v>88</v>
      </c>
      <c r="E315" s="33" t="s">
        <v>81</v>
      </c>
      <c r="F315" s="33" t="s">
        <v>7</v>
      </c>
      <c r="G315" s="33" t="s">
        <v>7</v>
      </c>
      <c r="H315" s="33" t="s">
        <v>7</v>
      </c>
      <c r="I315" s="33" t="s">
        <v>8</v>
      </c>
      <c r="J315" s="33" t="s">
        <v>8</v>
      </c>
      <c r="K315" s="34">
        <v>0.2</v>
      </c>
      <c r="L315" s="34" t="str">
        <f>IF(Noms_de_les_cases[[#This Row],[Nivell 
d''us (%)]]&gt;0.7,"Habitual",IF(Noms_de_les_cases[[#This Row],[Nivell 
d''us (%)]]&lt;0.3,"Minoritari","Ocasional"))</f>
        <v>Minoritari</v>
      </c>
      <c r="M315" s="33" t="s">
        <v>14</v>
      </c>
      <c r="N315" s="33" t="s">
        <v>17</v>
      </c>
      <c r="O315" t="s">
        <v>1218</v>
      </c>
      <c r="P315" t="s">
        <v>1228</v>
      </c>
    </row>
    <row r="316" spans="1:16" x14ac:dyDescent="0.35">
      <c r="A316" s="1">
        <f t="shared" si="4"/>
        <v>315</v>
      </c>
      <c r="B316" s="1" t="s">
        <v>228</v>
      </c>
      <c r="C316" t="s">
        <v>894</v>
      </c>
      <c r="D316" t="s">
        <v>181</v>
      </c>
      <c r="E316" s="33" t="s">
        <v>81</v>
      </c>
      <c r="F316" s="33" t="s">
        <v>7</v>
      </c>
      <c r="G316" s="33" t="s">
        <v>7</v>
      </c>
      <c r="H316" s="33" t="s">
        <v>8</v>
      </c>
      <c r="I316" s="33" t="s">
        <v>7</v>
      </c>
      <c r="J316" s="33" t="s">
        <v>7</v>
      </c>
      <c r="K316" s="34">
        <v>0.6</v>
      </c>
      <c r="L316" s="34" t="str">
        <f>IF(Noms_de_les_cases[[#This Row],[Nivell 
d''us (%)]]&gt;0.7,"Habitual",IF(Noms_de_les_cases[[#This Row],[Nivell 
d''us (%)]]&lt;0.3,"Minoritari","Ocasional"))</f>
        <v>Ocasional</v>
      </c>
      <c r="M316" s="33" t="s">
        <v>16</v>
      </c>
      <c r="N316" s="33" t="s">
        <v>17</v>
      </c>
      <c r="O316" t="s">
        <v>1221</v>
      </c>
      <c r="P316" t="s">
        <v>1239</v>
      </c>
    </row>
    <row r="317" spans="1:16" x14ac:dyDescent="0.35">
      <c r="A317" s="1">
        <f t="shared" si="4"/>
        <v>316</v>
      </c>
      <c r="B317" s="1" t="s">
        <v>228</v>
      </c>
      <c r="C317" t="s">
        <v>229</v>
      </c>
      <c r="D317" t="s">
        <v>88</v>
      </c>
      <c r="E317" s="33" t="s">
        <v>81</v>
      </c>
      <c r="F317" s="33" t="s">
        <v>7</v>
      </c>
      <c r="G317" s="33" t="s">
        <v>8</v>
      </c>
      <c r="H317" s="33" t="s">
        <v>7</v>
      </c>
      <c r="I317" s="33" t="s">
        <v>7</v>
      </c>
      <c r="J317" s="33" t="s">
        <v>8</v>
      </c>
      <c r="K317" s="34">
        <v>0.2</v>
      </c>
      <c r="L317" s="34" t="str">
        <f>IF(Noms_de_les_cases[[#This Row],[Nivell 
d''us (%)]]&gt;0.7,"Habitual",IF(Noms_de_les_cases[[#This Row],[Nivell 
d''us (%)]]&lt;0.3,"Minoritari","Ocasional"))</f>
        <v>Minoritari</v>
      </c>
      <c r="M317" s="33" t="s">
        <v>16</v>
      </c>
      <c r="N317" s="33" t="s">
        <v>17</v>
      </c>
      <c r="O317" t="s">
        <v>1221</v>
      </c>
      <c r="P317" t="s">
        <v>1239</v>
      </c>
    </row>
    <row r="318" spans="1:16" x14ac:dyDescent="0.35">
      <c r="A318" s="1">
        <f t="shared" si="4"/>
        <v>317</v>
      </c>
      <c r="B318" s="1" t="s">
        <v>884</v>
      </c>
      <c r="C318" t="s">
        <v>883</v>
      </c>
      <c r="D318" t="s">
        <v>181</v>
      </c>
      <c r="E318" s="33" t="s">
        <v>81</v>
      </c>
      <c r="F318" s="33" t="s">
        <v>7</v>
      </c>
      <c r="G318" s="33" t="s">
        <v>7</v>
      </c>
      <c r="H318" s="33" t="s">
        <v>7</v>
      </c>
      <c r="I318" s="33" t="s">
        <v>8</v>
      </c>
      <c r="J318" s="33" t="s">
        <v>7</v>
      </c>
      <c r="K318" s="34">
        <v>1</v>
      </c>
      <c r="L318" s="34" t="str">
        <f>IF(Noms_de_les_cases[[#This Row],[Nivell 
d''us (%)]]&gt;0.7,"Habitual",IF(Noms_de_les_cases[[#This Row],[Nivell 
d''us (%)]]&lt;0.3,"Minoritari","Ocasional"))</f>
        <v>Habitual</v>
      </c>
      <c r="M318" s="33" t="s">
        <v>38</v>
      </c>
      <c r="N318" s="33" t="s">
        <v>17</v>
      </c>
      <c r="O318" t="s">
        <v>1218</v>
      </c>
      <c r="P318" t="s">
        <v>1268</v>
      </c>
    </row>
    <row r="319" spans="1:16" x14ac:dyDescent="0.35">
      <c r="A319" s="1">
        <f t="shared" si="4"/>
        <v>318</v>
      </c>
      <c r="B319" s="1" t="s">
        <v>1153</v>
      </c>
      <c r="C319" t="s">
        <v>64</v>
      </c>
      <c r="D319" t="s">
        <v>6</v>
      </c>
      <c r="E319" s="33" t="s">
        <v>81</v>
      </c>
      <c r="F319" s="33" t="s">
        <v>8</v>
      </c>
      <c r="G319" s="33" t="s">
        <v>7</v>
      </c>
      <c r="H319" s="33" t="s">
        <v>7</v>
      </c>
      <c r="I319" s="33" t="s">
        <v>8</v>
      </c>
      <c r="J319" s="33" t="s">
        <v>8</v>
      </c>
      <c r="K319" s="34">
        <v>0.2</v>
      </c>
      <c r="L319" s="34" t="str">
        <f>IF(Noms_de_les_cases[[#This Row],[Nivell 
d''us (%)]]&gt;0.7,"Habitual",IF(Noms_de_les_cases[[#This Row],[Nivell 
d''us (%)]]&lt;0.3,"Minoritari","Ocasional"))</f>
        <v>Minoritari</v>
      </c>
      <c r="M319" s="33" t="s">
        <v>15</v>
      </c>
      <c r="N319" s="33" t="s">
        <v>18</v>
      </c>
      <c r="O319" t="s">
        <v>1221</v>
      </c>
      <c r="P319" t="s">
        <v>1270</v>
      </c>
    </row>
    <row r="320" spans="1:16" x14ac:dyDescent="0.35">
      <c r="A320" s="1">
        <f t="shared" si="4"/>
        <v>319</v>
      </c>
      <c r="B320" s="1" t="s">
        <v>252</v>
      </c>
      <c r="C320" t="s">
        <v>250</v>
      </c>
      <c r="D320" t="s">
        <v>88</v>
      </c>
      <c r="E320" s="33" t="s">
        <v>81</v>
      </c>
      <c r="F320" s="33" t="s">
        <v>7</v>
      </c>
      <c r="G320" s="33" t="s">
        <v>7</v>
      </c>
      <c r="H320" s="33" t="s">
        <v>7</v>
      </c>
      <c r="I320" s="33" t="s">
        <v>8</v>
      </c>
      <c r="J320" s="33" t="s">
        <v>8</v>
      </c>
      <c r="K320" s="34">
        <v>0.2</v>
      </c>
      <c r="L320" s="34" t="str">
        <f>IF(Noms_de_les_cases[[#This Row],[Nivell 
d''us (%)]]&gt;0.7,"Habitual",IF(Noms_de_les_cases[[#This Row],[Nivell 
d''us (%)]]&lt;0.3,"Minoritari","Ocasional"))</f>
        <v>Minoritari</v>
      </c>
      <c r="M320" s="33" t="s">
        <v>16</v>
      </c>
      <c r="N320" s="33" t="s">
        <v>18</v>
      </c>
      <c r="O320" t="s">
        <v>1221</v>
      </c>
      <c r="P320" t="s">
        <v>1239</v>
      </c>
    </row>
    <row r="321" spans="1:16" x14ac:dyDescent="0.35">
      <c r="A321" s="1">
        <f t="shared" si="4"/>
        <v>320</v>
      </c>
      <c r="B321" s="1" t="s">
        <v>804</v>
      </c>
      <c r="C321" t="s">
        <v>805</v>
      </c>
      <c r="D321" t="s">
        <v>24</v>
      </c>
      <c r="E321" s="33" t="s">
        <v>81</v>
      </c>
      <c r="F321" s="33" t="s">
        <v>7</v>
      </c>
      <c r="G321" s="33" t="s">
        <v>7</v>
      </c>
      <c r="H321" s="33" t="s">
        <v>7</v>
      </c>
      <c r="I321" s="33" t="s">
        <v>7</v>
      </c>
      <c r="J321" s="33" t="s">
        <v>7</v>
      </c>
      <c r="K321" s="34">
        <v>0.8</v>
      </c>
      <c r="L321" s="34" t="str">
        <f>IF(Noms_de_les_cases[[#This Row],[Nivell 
d''us (%)]]&gt;0.7,"Habitual",IF(Noms_de_les_cases[[#This Row],[Nivell 
d''us (%)]]&lt;0.3,"Minoritari","Ocasional"))</f>
        <v>Habitual</v>
      </c>
      <c r="M321" s="33" t="s">
        <v>14</v>
      </c>
      <c r="N321" s="33" t="s">
        <v>17</v>
      </c>
      <c r="O321" t="s">
        <v>1218</v>
      </c>
      <c r="P321" t="s">
        <v>1228</v>
      </c>
    </row>
    <row r="322" spans="1:16" x14ac:dyDescent="0.35">
      <c r="A322" s="1">
        <f t="shared" si="4"/>
        <v>321</v>
      </c>
      <c r="B322" s="1" t="s">
        <v>1505</v>
      </c>
      <c r="C322" s="8" t="s">
        <v>140</v>
      </c>
      <c r="D322" t="s">
        <v>90</v>
      </c>
      <c r="E322" s="33" t="s">
        <v>81</v>
      </c>
      <c r="F322" s="33" t="s">
        <v>7</v>
      </c>
      <c r="G322" s="33" t="s">
        <v>7</v>
      </c>
      <c r="H322" s="33" t="s">
        <v>7</v>
      </c>
      <c r="I322" s="33" t="s">
        <v>8</v>
      </c>
      <c r="J322" s="33" t="s">
        <v>8</v>
      </c>
      <c r="K322" s="34">
        <v>0.2</v>
      </c>
      <c r="L322" s="34" t="str">
        <f>IF(Noms_de_les_cases[[#This Row],[Nivell 
d''us (%)]]&gt;0.7,"Habitual",IF(Noms_de_les_cases[[#This Row],[Nivell 
d''us (%)]]&lt;0.3,"Minoritari","Ocasional"))</f>
        <v>Minoritari</v>
      </c>
      <c r="M322" s="33" t="s">
        <v>14</v>
      </c>
      <c r="N322" s="33" t="s">
        <v>17</v>
      </c>
      <c r="O322" t="s">
        <v>1218</v>
      </c>
      <c r="P322" t="s">
        <v>1228</v>
      </c>
    </row>
    <row r="323" spans="1:16" x14ac:dyDescent="0.35">
      <c r="A323" s="1">
        <f t="shared" si="4"/>
        <v>322</v>
      </c>
      <c r="B323" s="1" t="s">
        <v>436</v>
      </c>
      <c r="C323" t="s">
        <v>437</v>
      </c>
      <c r="D323" t="s">
        <v>86</v>
      </c>
      <c r="E323" s="33" t="s">
        <v>81</v>
      </c>
      <c r="F323" s="33" t="s">
        <v>7</v>
      </c>
      <c r="G323" s="33" t="s">
        <v>7</v>
      </c>
      <c r="H323" s="33" t="s">
        <v>7</v>
      </c>
      <c r="I323" s="33" t="s">
        <v>7</v>
      </c>
      <c r="J323" s="33" t="s">
        <v>7</v>
      </c>
      <c r="K323" s="34">
        <v>0.6</v>
      </c>
      <c r="L323" s="34" t="str">
        <f>IF(Noms_de_les_cases[[#This Row],[Nivell 
d''us (%)]]&gt;0.7,"Habitual",IF(Noms_de_les_cases[[#This Row],[Nivell 
d''us (%)]]&lt;0.3,"Minoritari","Ocasional"))</f>
        <v>Ocasional</v>
      </c>
      <c r="M323" s="33" t="s">
        <v>15</v>
      </c>
      <c r="N323" s="33" t="s">
        <v>17</v>
      </c>
      <c r="O323" t="s">
        <v>1238</v>
      </c>
      <c r="P323" t="s">
        <v>1269</v>
      </c>
    </row>
    <row r="324" spans="1:16" x14ac:dyDescent="0.35">
      <c r="A324" s="1">
        <f t="shared" ref="A324:A387" si="5">A323+1</f>
        <v>323</v>
      </c>
      <c r="B324" s="1" t="s">
        <v>200</v>
      </c>
      <c r="C324" t="s">
        <v>201</v>
      </c>
      <c r="D324" t="s">
        <v>91</v>
      </c>
      <c r="E324" s="33" t="s">
        <v>81</v>
      </c>
      <c r="F324" s="33" t="s">
        <v>7</v>
      </c>
      <c r="G324" s="33" t="s">
        <v>7</v>
      </c>
      <c r="H324" s="33" t="s">
        <v>7</v>
      </c>
      <c r="I324" s="33" t="s">
        <v>7</v>
      </c>
      <c r="J324" s="33" t="s">
        <v>7</v>
      </c>
      <c r="K324" s="34">
        <v>0.6</v>
      </c>
      <c r="L324" s="34" t="str">
        <f>IF(Noms_de_les_cases[[#This Row],[Nivell 
d''us (%)]]&gt;0.7,"Habitual",IF(Noms_de_les_cases[[#This Row],[Nivell 
d''us (%)]]&lt;0.3,"Minoritari","Ocasional"))</f>
        <v>Ocasional</v>
      </c>
      <c r="M324" s="33" t="s">
        <v>14</v>
      </c>
      <c r="N324" s="33" t="s">
        <v>17</v>
      </c>
      <c r="O324" t="s">
        <v>1218</v>
      </c>
      <c r="P324" t="s">
        <v>1228</v>
      </c>
    </row>
    <row r="325" spans="1:16" x14ac:dyDescent="0.35">
      <c r="A325" s="1">
        <f t="shared" si="5"/>
        <v>324</v>
      </c>
      <c r="B325" s="1" t="s">
        <v>503</v>
      </c>
      <c r="C325" t="s">
        <v>1081</v>
      </c>
      <c r="D325" t="s">
        <v>85</v>
      </c>
      <c r="E325" s="33" t="s">
        <v>81</v>
      </c>
      <c r="F325" s="33" t="s">
        <v>7</v>
      </c>
      <c r="G325" s="33" t="s">
        <v>7</v>
      </c>
      <c r="H325" s="33" t="s">
        <v>7</v>
      </c>
      <c r="I325" s="33" t="s">
        <v>7</v>
      </c>
      <c r="J325" s="33" t="s">
        <v>7</v>
      </c>
      <c r="K325" s="34">
        <v>0.8</v>
      </c>
      <c r="L325" s="34" t="str">
        <f>IF(Noms_de_les_cases[[#This Row],[Nivell 
d''us (%)]]&gt;0.7,"Habitual",IF(Noms_de_les_cases[[#This Row],[Nivell 
d''us (%)]]&lt;0.3,"Minoritari","Ocasional"))</f>
        <v>Habitual</v>
      </c>
      <c r="M325" s="33" t="s">
        <v>15</v>
      </c>
      <c r="N325" s="33" t="s">
        <v>17</v>
      </c>
      <c r="O325" t="s">
        <v>1221</v>
      </c>
      <c r="P325" t="s">
        <v>1273</v>
      </c>
    </row>
    <row r="326" spans="1:16" x14ac:dyDescent="0.35">
      <c r="A326" s="1">
        <f t="shared" si="5"/>
        <v>325</v>
      </c>
      <c r="B326" s="1" t="s">
        <v>503</v>
      </c>
      <c r="C326" t="s">
        <v>148</v>
      </c>
      <c r="D326" t="s">
        <v>88</v>
      </c>
      <c r="E326" s="33" t="s">
        <v>81</v>
      </c>
      <c r="F326" s="33" t="s">
        <v>7</v>
      </c>
      <c r="G326" s="33" t="s">
        <v>7</v>
      </c>
      <c r="H326" s="33" t="s">
        <v>7</v>
      </c>
      <c r="I326" s="33" t="s">
        <v>8</v>
      </c>
      <c r="J326" s="33" t="s">
        <v>7</v>
      </c>
      <c r="K326" s="34">
        <v>0.8</v>
      </c>
      <c r="L326" s="34" t="str">
        <f>IF(Noms_de_les_cases[[#This Row],[Nivell 
d''us (%)]]&gt;0.7,"Habitual",IF(Noms_de_les_cases[[#This Row],[Nivell 
d''us (%)]]&lt;0.3,"Minoritari","Ocasional"))</f>
        <v>Habitual</v>
      </c>
      <c r="M326" s="33" t="s">
        <v>15</v>
      </c>
      <c r="N326" s="33" t="s">
        <v>17</v>
      </c>
      <c r="O326" t="s">
        <v>1221</v>
      </c>
      <c r="P326" t="s">
        <v>1273</v>
      </c>
    </row>
    <row r="327" spans="1:16" x14ac:dyDescent="0.35">
      <c r="A327" s="1">
        <f t="shared" si="5"/>
        <v>326</v>
      </c>
      <c r="B327" s="1" t="s">
        <v>481</v>
      </c>
      <c r="C327" t="s">
        <v>482</v>
      </c>
      <c r="D327" t="s">
        <v>87</v>
      </c>
      <c r="E327" s="33" t="s">
        <v>81</v>
      </c>
      <c r="F327" s="33" t="s">
        <v>7</v>
      </c>
      <c r="G327" s="33" t="s">
        <v>7</v>
      </c>
      <c r="H327" s="33" t="s">
        <v>8</v>
      </c>
      <c r="I327" s="33" t="s">
        <v>7</v>
      </c>
      <c r="J327" s="33" t="s">
        <v>8</v>
      </c>
      <c r="K327" s="34">
        <v>0.2</v>
      </c>
      <c r="L327" s="34" t="str">
        <f>IF(Noms_de_les_cases[[#This Row],[Nivell 
d''us (%)]]&gt;0.7,"Habitual",IF(Noms_de_les_cases[[#This Row],[Nivell 
d''us (%)]]&lt;0.3,"Minoritari","Ocasional"))</f>
        <v>Minoritari</v>
      </c>
      <c r="M327" s="33" t="s">
        <v>14</v>
      </c>
      <c r="N327" s="33" t="s">
        <v>17</v>
      </c>
      <c r="O327" t="s">
        <v>1218</v>
      </c>
      <c r="P327" t="s">
        <v>1228</v>
      </c>
    </row>
    <row r="328" spans="1:16" x14ac:dyDescent="0.35">
      <c r="A328" s="1">
        <f t="shared" si="5"/>
        <v>327</v>
      </c>
      <c r="B328" s="1" t="s">
        <v>676</v>
      </c>
      <c r="C328" t="s">
        <v>677</v>
      </c>
      <c r="D328" t="s">
        <v>84</v>
      </c>
      <c r="E328" s="33" t="s">
        <v>81</v>
      </c>
      <c r="F328" s="33" t="s">
        <v>7</v>
      </c>
      <c r="G328" s="33" t="s">
        <v>7</v>
      </c>
      <c r="H328" s="33" t="s">
        <v>7</v>
      </c>
      <c r="I328" s="33" t="s">
        <v>7</v>
      </c>
      <c r="J328" s="33" t="s">
        <v>7</v>
      </c>
      <c r="K328" s="34">
        <v>0.8</v>
      </c>
      <c r="L328" s="34" t="str">
        <f>IF(Noms_de_les_cases[[#This Row],[Nivell 
d''us (%)]]&gt;0.7,"Habitual",IF(Noms_de_les_cases[[#This Row],[Nivell 
d''us (%)]]&lt;0.3,"Minoritari","Ocasional"))</f>
        <v>Habitual</v>
      </c>
      <c r="M328" s="33" t="s">
        <v>14</v>
      </c>
      <c r="N328" s="33" t="s">
        <v>17</v>
      </c>
      <c r="O328" t="s">
        <v>1218</v>
      </c>
      <c r="P328" t="s">
        <v>1228</v>
      </c>
    </row>
    <row r="329" spans="1:16" x14ac:dyDescent="0.35">
      <c r="A329" s="1">
        <f t="shared" si="5"/>
        <v>328</v>
      </c>
      <c r="B329" s="1" t="s">
        <v>53</v>
      </c>
      <c r="C329" t="s">
        <v>893</v>
      </c>
      <c r="D329" t="s">
        <v>181</v>
      </c>
      <c r="E329" s="33" t="s">
        <v>81</v>
      </c>
      <c r="F329" s="33" t="s">
        <v>7</v>
      </c>
      <c r="G329" s="33" t="s">
        <v>7</v>
      </c>
      <c r="H329" s="33" t="s">
        <v>7</v>
      </c>
      <c r="I329" s="33" t="s">
        <v>8</v>
      </c>
      <c r="J329" s="33" t="s">
        <v>7</v>
      </c>
      <c r="K329" s="34">
        <v>0.8</v>
      </c>
      <c r="L329" s="34" t="str">
        <f>IF(Noms_de_les_cases[[#This Row],[Nivell 
d''us (%)]]&gt;0.7,"Habitual",IF(Noms_de_les_cases[[#This Row],[Nivell 
d''us (%)]]&lt;0.3,"Minoritari","Ocasional"))</f>
        <v>Habitual</v>
      </c>
      <c r="M329" s="33" t="s">
        <v>14</v>
      </c>
      <c r="N329" s="33" t="s">
        <v>17</v>
      </c>
      <c r="O329" t="s">
        <v>1218</v>
      </c>
      <c r="P329" t="s">
        <v>1228</v>
      </c>
    </row>
    <row r="330" spans="1:16" x14ac:dyDescent="0.35">
      <c r="A330" s="1">
        <f t="shared" si="5"/>
        <v>329</v>
      </c>
      <c r="B330" s="1" t="s">
        <v>53</v>
      </c>
      <c r="C330" t="s">
        <v>52</v>
      </c>
      <c r="D330" t="s">
        <v>6</v>
      </c>
      <c r="E330" s="33" t="s">
        <v>81</v>
      </c>
      <c r="F330" s="33" t="s">
        <v>7</v>
      </c>
      <c r="G330" s="33" t="s">
        <v>7</v>
      </c>
      <c r="H330" s="33" t="s">
        <v>7</v>
      </c>
      <c r="I330" s="33" t="s">
        <v>8</v>
      </c>
      <c r="J330" s="33" t="s">
        <v>7</v>
      </c>
      <c r="K330" s="34">
        <v>0.6</v>
      </c>
      <c r="L330" s="34" t="str">
        <f>IF(Noms_de_les_cases[[#This Row],[Nivell 
d''us (%)]]&gt;0.7,"Habitual",IF(Noms_de_les_cases[[#This Row],[Nivell 
d''us (%)]]&lt;0.3,"Minoritari","Ocasional"))</f>
        <v>Ocasional</v>
      </c>
      <c r="M330" s="33" t="s">
        <v>14</v>
      </c>
      <c r="N330" s="33" t="s">
        <v>17</v>
      </c>
      <c r="O330" t="s">
        <v>1218</v>
      </c>
      <c r="P330" t="s">
        <v>1228</v>
      </c>
    </row>
    <row r="331" spans="1:16" x14ac:dyDescent="0.35">
      <c r="A331" s="1">
        <f t="shared" si="5"/>
        <v>330</v>
      </c>
      <c r="B331" s="1" t="s">
        <v>817</v>
      </c>
      <c r="C331" t="s">
        <v>818</v>
      </c>
      <c r="D331" t="s">
        <v>24</v>
      </c>
      <c r="E331" s="33" t="s">
        <v>81</v>
      </c>
      <c r="F331" s="33" t="s">
        <v>7</v>
      </c>
      <c r="G331" s="33" t="s">
        <v>7</v>
      </c>
      <c r="H331" s="33" t="s">
        <v>7</v>
      </c>
      <c r="I331" s="33" t="s">
        <v>7</v>
      </c>
      <c r="J331" s="33" t="s">
        <v>7</v>
      </c>
      <c r="K331" s="34">
        <v>0.6</v>
      </c>
      <c r="L331" s="34" t="str">
        <f>IF(Noms_de_les_cases[[#This Row],[Nivell 
d''us (%)]]&gt;0.7,"Habitual",IF(Noms_de_les_cases[[#This Row],[Nivell 
d''us (%)]]&lt;0.3,"Minoritari","Ocasional"))</f>
        <v>Ocasional</v>
      </c>
      <c r="M331" s="33" t="s">
        <v>14</v>
      </c>
      <c r="N331" s="33" t="s">
        <v>17</v>
      </c>
      <c r="O331" t="s">
        <v>1235</v>
      </c>
      <c r="P331" t="s">
        <v>1230</v>
      </c>
    </row>
    <row r="332" spans="1:16" x14ac:dyDescent="0.35">
      <c r="A332" s="1">
        <f t="shared" si="5"/>
        <v>331</v>
      </c>
      <c r="B332" s="1" t="s">
        <v>766</v>
      </c>
      <c r="C332" t="s">
        <v>767</v>
      </c>
      <c r="D332" t="s">
        <v>24</v>
      </c>
      <c r="E332" s="33" t="s">
        <v>81</v>
      </c>
      <c r="F332" s="33" t="s">
        <v>7</v>
      </c>
      <c r="G332" s="33" t="s">
        <v>7</v>
      </c>
      <c r="H332" s="33" t="s">
        <v>7</v>
      </c>
      <c r="I332" s="33" t="s">
        <v>7</v>
      </c>
      <c r="J332" s="33" t="s">
        <v>7</v>
      </c>
      <c r="K332" s="34">
        <v>0.8</v>
      </c>
      <c r="L332" s="34" t="str">
        <f>IF(Noms_de_les_cases[[#This Row],[Nivell 
d''us (%)]]&gt;0.7,"Habitual",IF(Noms_de_les_cases[[#This Row],[Nivell 
d''us (%)]]&lt;0.3,"Minoritari","Ocasional"))</f>
        <v>Habitual</v>
      </c>
      <c r="M332" s="33" t="s">
        <v>16</v>
      </c>
      <c r="N332" s="33" t="s">
        <v>17</v>
      </c>
      <c r="O332" t="s">
        <v>1221</v>
      </c>
      <c r="P332" t="s">
        <v>1239</v>
      </c>
    </row>
    <row r="333" spans="1:16" x14ac:dyDescent="0.35">
      <c r="A333" s="1">
        <f t="shared" si="5"/>
        <v>332</v>
      </c>
      <c r="B333" s="1" t="s">
        <v>768</v>
      </c>
      <c r="C333" t="s">
        <v>767</v>
      </c>
      <c r="D333" t="s">
        <v>24</v>
      </c>
      <c r="E333" s="33" t="s">
        <v>81</v>
      </c>
      <c r="F333" s="33" t="s">
        <v>7</v>
      </c>
      <c r="G333" s="33" t="s">
        <v>7</v>
      </c>
      <c r="H333" s="33" t="s">
        <v>7</v>
      </c>
      <c r="I333" s="33" t="s">
        <v>8</v>
      </c>
      <c r="J333" s="33" t="s">
        <v>7</v>
      </c>
      <c r="K333" s="34">
        <v>0.6</v>
      </c>
      <c r="L333" s="34" t="str">
        <f>IF(Noms_de_les_cases[[#This Row],[Nivell 
d''us (%)]]&gt;0.7,"Habitual",IF(Noms_de_les_cases[[#This Row],[Nivell 
d''us (%)]]&lt;0.3,"Minoritari","Ocasional"))</f>
        <v>Ocasional</v>
      </c>
      <c r="M333" s="33" t="s">
        <v>16</v>
      </c>
      <c r="N333" s="33" t="s">
        <v>17</v>
      </c>
      <c r="O333" t="s">
        <v>1221</v>
      </c>
      <c r="P333" t="s">
        <v>1239</v>
      </c>
    </row>
    <row r="334" spans="1:16" x14ac:dyDescent="0.35">
      <c r="A334" s="1">
        <f t="shared" si="5"/>
        <v>333</v>
      </c>
      <c r="B334" s="1" t="s">
        <v>771</v>
      </c>
      <c r="C334" t="s">
        <v>772</v>
      </c>
      <c r="D334" t="s">
        <v>24</v>
      </c>
      <c r="E334" s="33" t="s">
        <v>81</v>
      </c>
      <c r="F334" s="33" t="s">
        <v>7</v>
      </c>
      <c r="G334" s="33" t="s">
        <v>7</v>
      </c>
      <c r="H334" s="33" t="s">
        <v>7</v>
      </c>
      <c r="I334" s="33" t="s">
        <v>7</v>
      </c>
      <c r="J334" s="33" t="s">
        <v>7</v>
      </c>
      <c r="K334" s="34">
        <v>0.8</v>
      </c>
      <c r="L334" s="34" t="str">
        <f>IF(Noms_de_les_cases[[#This Row],[Nivell 
d''us (%)]]&gt;0.7,"Habitual",IF(Noms_de_les_cases[[#This Row],[Nivell 
d''us (%)]]&lt;0.3,"Minoritari","Ocasional"))</f>
        <v>Habitual</v>
      </c>
      <c r="M334" s="33" t="s">
        <v>14</v>
      </c>
      <c r="N334" s="33" t="s">
        <v>17</v>
      </c>
      <c r="O334" t="s">
        <v>1218</v>
      </c>
      <c r="P334" t="s">
        <v>1228</v>
      </c>
    </row>
    <row r="335" spans="1:16" x14ac:dyDescent="0.35">
      <c r="A335" s="1">
        <f t="shared" si="5"/>
        <v>334</v>
      </c>
      <c r="B335" s="1" t="s">
        <v>771</v>
      </c>
      <c r="C335" t="s">
        <v>777</v>
      </c>
      <c r="D335" t="s">
        <v>24</v>
      </c>
      <c r="E335" s="33" t="s">
        <v>81</v>
      </c>
      <c r="F335" s="33" t="s">
        <v>7</v>
      </c>
      <c r="G335" s="33" t="s">
        <v>7</v>
      </c>
      <c r="H335" s="33" t="s">
        <v>7</v>
      </c>
      <c r="I335" s="33" t="s">
        <v>7</v>
      </c>
      <c r="J335" s="33" t="s">
        <v>7</v>
      </c>
      <c r="K335" s="34">
        <v>0.8</v>
      </c>
      <c r="L335" s="34" t="str">
        <f>IF(Noms_de_les_cases[[#This Row],[Nivell 
d''us (%)]]&gt;0.7,"Habitual",IF(Noms_de_les_cases[[#This Row],[Nivell 
d''us (%)]]&lt;0.3,"Minoritari","Ocasional"))</f>
        <v>Habitual</v>
      </c>
      <c r="M335" s="33" t="s">
        <v>14</v>
      </c>
      <c r="N335" s="33" t="s">
        <v>17</v>
      </c>
      <c r="O335" t="s">
        <v>1218</v>
      </c>
      <c r="P335" t="s">
        <v>1228</v>
      </c>
    </row>
    <row r="336" spans="1:16" x14ac:dyDescent="0.35">
      <c r="A336" s="1">
        <f t="shared" si="5"/>
        <v>335</v>
      </c>
      <c r="B336" s="1" t="s">
        <v>1308</v>
      </c>
      <c r="C336" t="s">
        <v>1305</v>
      </c>
      <c r="D336" t="s">
        <v>84</v>
      </c>
      <c r="E336" s="33" t="s">
        <v>81</v>
      </c>
      <c r="F336" s="33" t="s">
        <v>7</v>
      </c>
      <c r="G336" s="33" t="s">
        <v>7</v>
      </c>
      <c r="H336" s="33" t="s">
        <v>8</v>
      </c>
      <c r="I336" s="33" t="s">
        <v>8</v>
      </c>
      <c r="J336" s="33" t="s">
        <v>8</v>
      </c>
      <c r="K336" s="34">
        <v>0.2</v>
      </c>
      <c r="L336" s="34" t="str">
        <f>IF(Noms_de_les_cases[[#This Row],[Nivell 
d''us (%)]]&gt;0.7,"Habitual",IF(Noms_de_les_cases[[#This Row],[Nivell 
d''us (%)]]&lt;0.3,"Minoritari","Ocasional"))</f>
        <v>Minoritari</v>
      </c>
      <c r="M336" s="33" t="s">
        <v>14</v>
      </c>
      <c r="N336" s="33" t="s">
        <v>19</v>
      </c>
      <c r="O336" t="s">
        <v>1220</v>
      </c>
      <c r="P336" t="s">
        <v>1229</v>
      </c>
    </row>
    <row r="337" spans="1:16" x14ac:dyDescent="0.35">
      <c r="A337" s="1">
        <f t="shared" si="5"/>
        <v>336</v>
      </c>
      <c r="B337" s="1" t="s">
        <v>927</v>
      </c>
      <c r="C337" t="s">
        <v>928</v>
      </c>
      <c r="D337" t="s">
        <v>89</v>
      </c>
      <c r="E337" s="33" t="s">
        <v>81</v>
      </c>
      <c r="F337" s="33" t="s">
        <v>7</v>
      </c>
      <c r="G337" s="33" t="s">
        <v>7</v>
      </c>
      <c r="H337" s="33" t="s">
        <v>7</v>
      </c>
      <c r="I337" s="33" t="s">
        <v>8</v>
      </c>
      <c r="J337" s="33" t="s">
        <v>7</v>
      </c>
      <c r="K337" s="34">
        <v>1</v>
      </c>
      <c r="L337" s="34" t="str">
        <f>IF(Noms_de_les_cases[[#This Row],[Nivell 
d''us (%)]]&gt;0.7,"Habitual",IF(Noms_de_les_cases[[#This Row],[Nivell 
d''us (%)]]&lt;0.3,"Minoritari","Ocasional"))</f>
        <v>Habitual</v>
      </c>
      <c r="M337" s="33" t="s">
        <v>14</v>
      </c>
      <c r="N337" s="33" t="s">
        <v>17</v>
      </c>
      <c r="O337" t="s">
        <v>1218</v>
      </c>
      <c r="P337" t="s">
        <v>1228</v>
      </c>
    </row>
    <row r="338" spans="1:16" x14ac:dyDescent="0.35">
      <c r="A338" s="1">
        <f t="shared" si="5"/>
        <v>337</v>
      </c>
      <c r="B338" s="1" t="s">
        <v>190</v>
      </c>
      <c r="C338" t="s">
        <v>191</v>
      </c>
      <c r="D338" t="s">
        <v>91</v>
      </c>
      <c r="E338" s="33" t="s">
        <v>81</v>
      </c>
      <c r="F338" s="33" t="s">
        <v>7</v>
      </c>
      <c r="G338" s="33" t="s">
        <v>7</v>
      </c>
      <c r="H338" s="33" t="s">
        <v>7</v>
      </c>
      <c r="I338" s="33" t="s">
        <v>7</v>
      </c>
      <c r="J338" s="33" t="s">
        <v>7</v>
      </c>
      <c r="K338" s="34">
        <v>0.6</v>
      </c>
      <c r="L338" s="34" t="str">
        <f>IF(Noms_de_les_cases[[#This Row],[Nivell 
d''us (%)]]&gt;0.7,"Habitual",IF(Noms_de_les_cases[[#This Row],[Nivell 
d''us (%)]]&lt;0.3,"Minoritari","Ocasional"))</f>
        <v>Ocasional</v>
      </c>
      <c r="M338" s="33" t="s">
        <v>14</v>
      </c>
      <c r="N338" s="33" t="s">
        <v>17</v>
      </c>
      <c r="O338" t="s">
        <v>1218</v>
      </c>
      <c r="P338" t="s">
        <v>1228</v>
      </c>
    </row>
    <row r="339" spans="1:16" x14ac:dyDescent="0.35">
      <c r="A339" s="1">
        <f t="shared" si="5"/>
        <v>338</v>
      </c>
      <c r="B339" s="1" t="s">
        <v>500</v>
      </c>
      <c r="C339" t="s">
        <v>126</v>
      </c>
      <c r="D339" t="s">
        <v>90</v>
      </c>
      <c r="E339" s="33" t="s">
        <v>81</v>
      </c>
      <c r="F339" s="33" t="s">
        <v>7</v>
      </c>
      <c r="G339" s="33" t="s">
        <v>7</v>
      </c>
      <c r="H339" s="33" t="s">
        <v>7</v>
      </c>
      <c r="I339" s="33" t="s">
        <v>8</v>
      </c>
      <c r="J339" s="33" t="s">
        <v>8</v>
      </c>
      <c r="K339" s="34">
        <v>0.2</v>
      </c>
      <c r="L339" s="34" t="str">
        <f>IF(Noms_de_les_cases[[#This Row],[Nivell 
d''us (%)]]&gt;0.7,"Habitual",IF(Noms_de_les_cases[[#This Row],[Nivell 
d''us (%)]]&lt;0.3,"Minoritari","Ocasional"))</f>
        <v>Minoritari</v>
      </c>
      <c r="M339" s="33" t="s">
        <v>14</v>
      </c>
      <c r="N339" s="33" t="s">
        <v>17</v>
      </c>
      <c r="O339" t="s">
        <v>1218</v>
      </c>
      <c r="P339" t="s">
        <v>1228</v>
      </c>
    </row>
    <row r="340" spans="1:16" x14ac:dyDescent="0.35">
      <c r="A340" s="1">
        <f t="shared" si="5"/>
        <v>339</v>
      </c>
      <c r="B340" s="1" t="s">
        <v>500</v>
      </c>
      <c r="C340" t="s">
        <v>501</v>
      </c>
      <c r="D340" t="s">
        <v>87</v>
      </c>
      <c r="E340" s="33" t="s">
        <v>81</v>
      </c>
      <c r="F340" s="33" t="s">
        <v>7</v>
      </c>
      <c r="G340" s="33" t="s">
        <v>7</v>
      </c>
      <c r="H340" s="33" t="s">
        <v>7</v>
      </c>
      <c r="I340" s="33" t="s">
        <v>7</v>
      </c>
      <c r="J340" s="33" t="s">
        <v>7</v>
      </c>
      <c r="K340" s="34">
        <v>0.8</v>
      </c>
      <c r="L340" s="34" t="str">
        <f>IF(Noms_de_les_cases[[#This Row],[Nivell 
d''us (%)]]&gt;0.7,"Habitual",IF(Noms_de_les_cases[[#This Row],[Nivell 
d''us (%)]]&lt;0.3,"Minoritari","Ocasional"))</f>
        <v>Habitual</v>
      </c>
      <c r="M340" s="33" t="s">
        <v>14</v>
      </c>
      <c r="N340" s="33" t="s">
        <v>17</v>
      </c>
      <c r="O340" t="s">
        <v>1218</v>
      </c>
      <c r="P340" t="s">
        <v>1228</v>
      </c>
    </row>
    <row r="341" spans="1:16" x14ac:dyDescent="0.35">
      <c r="A341" s="1">
        <f t="shared" si="5"/>
        <v>340</v>
      </c>
      <c r="B341" s="1" t="s">
        <v>915</v>
      </c>
      <c r="C341" t="s">
        <v>914</v>
      </c>
      <c r="D341" t="s">
        <v>89</v>
      </c>
      <c r="E341" s="33" t="s">
        <v>81</v>
      </c>
      <c r="F341" s="33" t="s">
        <v>7</v>
      </c>
      <c r="G341" s="33" t="s">
        <v>7</v>
      </c>
      <c r="H341" s="33" t="s">
        <v>7</v>
      </c>
      <c r="I341" s="33" t="s">
        <v>8</v>
      </c>
      <c r="J341" s="33" t="s">
        <v>7</v>
      </c>
      <c r="K341" s="34">
        <v>0.6</v>
      </c>
      <c r="L341" s="34" t="str">
        <f>IF(Noms_de_les_cases[[#This Row],[Nivell 
d''us (%)]]&gt;0.7,"Habitual",IF(Noms_de_les_cases[[#This Row],[Nivell 
d''us (%)]]&lt;0.3,"Minoritari","Ocasional"))</f>
        <v>Ocasional</v>
      </c>
      <c r="M341" s="33" t="s">
        <v>14</v>
      </c>
      <c r="N341" s="33" t="s">
        <v>18</v>
      </c>
      <c r="O341" t="s">
        <v>1218</v>
      </c>
      <c r="P341" t="s">
        <v>1228</v>
      </c>
    </row>
    <row r="342" spans="1:16" x14ac:dyDescent="0.35">
      <c r="A342" s="1">
        <f t="shared" si="5"/>
        <v>341</v>
      </c>
      <c r="B342" s="1" t="s">
        <v>757</v>
      </c>
      <c r="C342" t="s">
        <v>758</v>
      </c>
      <c r="D342" t="s">
        <v>24</v>
      </c>
      <c r="E342" s="33" t="s">
        <v>81</v>
      </c>
      <c r="F342" s="33" t="s">
        <v>7</v>
      </c>
      <c r="G342" s="33" t="s">
        <v>7</v>
      </c>
      <c r="H342" s="33" t="s">
        <v>7</v>
      </c>
      <c r="I342" s="33" t="s">
        <v>7</v>
      </c>
      <c r="J342" s="33" t="s">
        <v>7</v>
      </c>
      <c r="K342" s="34">
        <v>1</v>
      </c>
      <c r="L342" s="34" t="str">
        <f>IF(Noms_de_les_cases[[#This Row],[Nivell 
d''us (%)]]&gt;0.7,"Habitual",IF(Noms_de_les_cases[[#This Row],[Nivell 
d''us (%)]]&lt;0.3,"Minoritari","Ocasional"))</f>
        <v>Habitual</v>
      </c>
      <c r="M342" s="33" t="s">
        <v>38</v>
      </c>
      <c r="N342" s="33" t="s">
        <v>17</v>
      </c>
      <c r="O342" t="s">
        <v>1218</v>
      </c>
      <c r="P342" t="s">
        <v>1268</v>
      </c>
    </row>
    <row r="343" spans="1:16" x14ac:dyDescent="0.35">
      <c r="A343" s="1">
        <f t="shared" si="5"/>
        <v>342</v>
      </c>
      <c r="B343" s="1" t="s">
        <v>1287</v>
      </c>
      <c r="C343" t="s">
        <v>536</v>
      </c>
      <c r="D343" t="s">
        <v>85</v>
      </c>
      <c r="E343" s="33" t="s">
        <v>81</v>
      </c>
      <c r="F343" s="33" t="s">
        <v>8</v>
      </c>
      <c r="G343" s="33" t="s">
        <v>7</v>
      </c>
      <c r="H343" s="33" t="s">
        <v>7</v>
      </c>
      <c r="I343" s="33" t="s">
        <v>8</v>
      </c>
      <c r="J343" s="33" t="s">
        <v>7</v>
      </c>
      <c r="K343" s="34">
        <v>0.6</v>
      </c>
      <c r="L343" s="34" t="str">
        <f>IF(Noms_de_les_cases[[#This Row],[Nivell 
d''us (%)]]&gt;0.7,"Habitual",IF(Noms_de_les_cases[[#This Row],[Nivell 
d''us (%)]]&lt;0.3,"Minoritari","Ocasional"))</f>
        <v>Ocasional</v>
      </c>
      <c r="M343" s="33" t="s">
        <v>14</v>
      </c>
      <c r="N343" s="33" t="s">
        <v>19</v>
      </c>
      <c r="O343" t="s">
        <v>1222</v>
      </c>
      <c r="P343" t="s">
        <v>1229</v>
      </c>
    </row>
    <row r="344" spans="1:16" x14ac:dyDescent="0.35">
      <c r="A344" s="1">
        <f t="shared" si="5"/>
        <v>343</v>
      </c>
      <c r="B344" s="1" t="s">
        <v>925</v>
      </c>
      <c r="C344" t="s">
        <v>921</v>
      </c>
      <c r="D344" t="s">
        <v>89</v>
      </c>
      <c r="E344" s="33" t="s">
        <v>81</v>
      </c>
      <c r="F344" s="33" t="s">
        <v>7</v>
      </c>
      <c r="G344" s="33" t="s">
        <v>7</v>
      </c>
      <c r="H344" s="33" t="s">
        <v>7</v>
      </c>
      <c r="I344" s="33" t="s">
        <v>8</v>
      </c>
      <c r="J344" s="33" t="s">
        <v>7</v>
      </c>
      <c r="K344" s="34">
        <v>0.6</v>
      </c>
      <c r="L344" s="34" t="str">
        <f>IF(Noms_de_les_cases[[#This Row],[Nivell 
d''us (%)]]&gt;0.7,"Habitual",IF(Noms_de_les_cases[[#This Row],[Nivell 
d''us (%)]]&lt;0.3,"Minoritari","Ocasional"))</f>
        <v>Ocasional</v>
      </c>
      <c r="M344" s="33" t="s">
        <v>281</v>
      </c>
      <c r="N344" s="33" t="s">
        <v>19</v>
      </c>
      <c r="O344" t="s">
        <v>1222</v>
      </c>
      <c r="P344" t="s">
        <v>1229</v>
      </c>
    </row>
    <row r="345" spans="1:16" x14ac:dyDescent="0.35">
      <c r="A345" s="1">
        <f t="shared" si="5"/>
        <v>344</v>
      </c>
      <c r="B345" s="1" t="s">
        <v>30</v>
      </c>
      <c r="C345" t="s">
        <v>31</v>
      </c>
      <c r="D345" t="s">
        <v>24</v>
      </c>
      <c r="E345" s="33" t="s">
        <v>81</v>
      </c>
      <c r="F345" s="33" t="s">
        <v>7</v>
      </c>
      <c r="G345" s="33" t="s">
        <v>7</v>
      </c>
      <c r="H345" s="33" t="s">
        <v>7</v>
      </c>
      <c r="I345" s="33" t="s">
        <v>8</v>
      </c>
      <c r="J345" s="33" t="s">
        <v>8</v>
      </c>
      <c r="K345" s="34">
        <v>0.4</v>
      </c>
      <c r="L345" s="34" t="str">
        <f>IF(Noms_de_les_cases[[#This Row],[Nivell 
d''us (%)]]&gt;0.7,"Habitual",IF(Noms_de_les_cases[[#This Row],[Nivell 
d''us (%)]]&lt;0.3,"Minoritari","Ocasional"))</f>
        <v>Ocasional</v>
      </c>
      <c r="M345" s="33" t="s">
        <v>16</v>
      </c>
      <c r="N345" s="33" t="s">
        <v>18</v>
      </c>
      <c r="O345" t="s">
        <v>1221</v>
      </c>
      <c r="P345" t="s">
        <v>1239</v>
      </c>
    </row>
    <row r="346" spans="1:16" x14ac:dyDescent="0.35">
      <c r="A346" s="1">
        <f t="shared" si="5"/>
        <v>345</v>
      </c>
      <c r="B346" s="1" t="s">
        <v>183</v>
      </c>
      <c r="C346" t="s">
        <v>180</v>
      </c>
      <c r="D346" t="s">
        <v>181</v>
      </c>
      <c r="E346" s="33" t="s">
        <v>81</v>
      </c>
      <c r="F346" s="33" t="s">
        <v>7</v>
      </c>
      <c r="G346" s="33" t="s">
        <v>7</v>
      </c>
      <c r="H346" s="33" t="s">
        <v>7</v>
      </c>
      <c r="I346" s="33" t="s">
        <v>8</v>
      </c>
      <c r="J346" s="33" t="s">
        <v>8</v>
      </c>
      <c r="K346" s="34">
        <v>0.2</v>
      </c>
      <c r="L346" s="34" t="str">
        <f>IF(Noms_de_les_cases[[#This Row],[Nivell 
d''us (%)]]&gt;0.7,"Habitual",IF(Noms_de_les_cases[[#This Row],[Nivell 
d''us (%)]]&lt;0.3,"Minoritari","Ocasional"))</f>
        <v>Minoritari</v>
      </c>
      <c r="M346" s="33" t="s">
        <v>14</v>
      </c>
      <c r="N346" s="33" t="s">
        <v>17</v>
      </c>
      <c r="O346" t="s">
        <v>1218</v>
      </c>
      <c r="P346" t="s">
        <v>1228</v>
      </c>
    </row>
    <row r="347" spans="1:16" x14ac:dyDescent="0.35">
      <c r="A347" s="1">
        <f t="shared" si="5"/>
        <v>346</v>
      </c>
      <c r="B347" s="1" t="s">
        <v>1341</v>
      </c>
      <c r="C347" t="s">
        <v>730</v>
      </c>
      <c r="D347" t="s">
        <v>84</v>
      </c>
      <c r="E347" s="33" t="s">
        <v>81</v>
      </c>
      <c r="F347" s="33" t="s">
        <v>7</v>
      </c>
      <c r="G347" s="33" t="s">
        <v>7</v>
      </c>
      <c r="H347" s="33" t="s">
        <v>7</v>
      </c>
      <c r="I347" s="33" t="s">
        <v>7</v>
      </c>
      <c r="J347" s="33" t="s">
        <v>7</v>
      </c>
      <c r="K347" s="34">
        <v>0.6</v>
      </c>
      <c r="L347" s="34" t="str">
        <f>IF(Noms_de_les_cases[[#This Row],[Nivell 
d''us (%)]]&gt;0.7,"Habitual",IF(Noms_de_les_cases[[#This Row],[Nivell 
d''us (%)]]&lt;0.3,"Minoritari","Ocasional"))</f>
        <v>Ocasional</v>
      </c>
      <c r="M347" s="33" t="s">
        <v>78</v>
      </c>
      <c r="N347" s="33" t="s">
        <v>17</v>
      </c>
      <c r="O347" t="s">
        <v>1218</v>
      </c>
      <c r="P347" t="s">
        <v>1268</v>
      </c>
    </row>
    <row r="348" spans="1:16" x14ac:dyDescent="0.35">
      <c r="A348" s="1">
        <f t="shared" si="5"/>
        <v>347</v>
      </c>
      <c r="B348" s="1" t="s">
        <v>46</v>
      </c>
      <c r="C348" t="s">
        <v>47</v>
      </c>
      <c r="D348" t="s">
        <v>6</v>
      </c>
      <c r="E348" s="33" t="s">
        <v>81</v>
      </c>
      <c r="F348" s="33" t="s">
        <v>7</v>
      </c>
      <c r="G348" s="33" t="s">
        <v>7</v>
      </c>
      <c r="H348" s="33" t="s">
        <v>7</v>
      </c>
      <c r="I348" s="33" t="s">
        <v>7</v>
      </c>
      <c r="J348" s="33" t="s">
        <v>7</v>
      </c>
      <c r="K348" s="34">
        <v>1</v>
      </c>
      <c r="L348" s="34" t="str">
        <f>IF(Noms_de_les_cases[[#This Row],[Nivell 
d''us (%)]]&gt;0.7,"Habitual",IF(Noms_de_les_cases[[#This Row],[Nivell 
d''us (%)]]&lt;0.3,"Minoritari","Ocasional"))</f>
        <v>Habitual</v>
      </c>
      <c r="M348" s="33" t="s">
        <v>14</v>
      </c>
      <c r="N348" s="33" t="s">
        <v>17</v>
      </c>
      <c r="O348" t="s">
        <v>1218</v>
      </c>
      <c r="P348" t="s">
        <v>1228</v>
      </c>
    </row>
    <row r="349" spans="1:16" x14ac:dyDescent="0.35">
      <c r="A349" s="1">
        <f t="shared" si="5"/>
        <v>348</v>
      </c>
      <c r="B349" s="1" t="s">
        <v>972</v>
      </c>
      <c r="C349" t="s">
        <v>973</v>
      </c>
      <c r="D349" t="s">
        <v>89</v>
      </c>
      <c r="E349" s="33" t="s">
        <v>81</v>
      </c>
      <c r="F349" s="33" t="s">
        <v>7</v>
      </c>
      <c r="G349" s="33" t="s">
        <v>8</v>
      </c>
      <c r="H349" s="33" t="s">
        <v>7</v>
      </c>
      <c r="I349" s="33" t="s">
        <v>8</v>
      </c>
      <c r="J349" s="33" t="s">
        <v>7</v>
      </c>
      <c r="K349" s="34">
        <v>0.6</v>
      </c>
      <c r="L349" s="34" t="str">
        <f>IF(Noms_de_les_cases[[#This Row],[Nivell 
d''us (%)]]&gt;0.7,"Habitual",IF(Noms_de_les_cases[[#This Row],[Nivell 
d''us (%)]]&lt;0.3,"Minoritari","Ocasional"))</f>
        <v>Ocasional</v>
      </c>
      <c r="M349" s="33" t="s">
        <v>15</v>
      </c>
      <c r="N349" s="33" t="s">
        <v>17</v>
      </c>
      <c r="O349" t="s">
        <v>1221</v>
      </c>
      <c r="P349" t="s">
        <v>1270</v>
      </c>
    </row>
    <row r="350" spans="1:16" x14ac:dyDescent="0.35">
      <c r="A350" s="1">
        <f t="shared" si="5"/>
        <v>349</v>
      </c>
      <c r="B350" s="1" t="s">
        <v>114</v>
      </c>
      <c r="C350" t="s">
        <v>115</v>
      </c>
      <c r="D350" t="s">
        <v>90</v>
      </c>
      <c r="E350" s="33" t="s">
        <v>81</v>
      </c>
      <c r="F350" s="33" t="s">
        <v>7</v>
      </c>
      <c r="G350" s="33" t="s">
        <v>7</v>
      </c>
      <c r="H350" s="33" t="s">
        <v>7</v>
      </c>
      <c r="I350" s="33" t="s">
        <v>7</v>
      </c>
      <c r="J350" s="33" t="s">
        <v>7</v>
      </c>
      <c r="K350" s="34">
        <v>0.8</v>
      </c>
      <c r="L350" s="34" t="str">
        <f>IF(Noms_de_les_cases[[#This Row],[Nivell 
d''us (%)]]&gt;0.7,"Habitual",IF(Noms_de_les_cases[[#This Row],[Nivell 
d''us (%)]]&lt;0.3,"Minoritari","Ocasional"))</f>
        <v>Habitual</v>
      </c>
      <c r="M350" s="33" t="s">
        <v>14</v>
      </c>
      <c r="N350" s="33" t="s">
        <v>17</v>
      </c>
      <c r="O350" t="s">
        <v>1218</v>
      </c>
      <c r="P350" t="s">
        <v>1228</v>
      </c>
    </row>
    <row r="351" spans="1:16" x14ac:dyDescent="0.35">
      <c r="A351" s="1">
        <f t="shared" si="5"/>
        <v>350</v>
      </c>
      <c r="B351" s="1" t="s">
        <v>1526</v>
      </c>
      <c r="C351" t="s">
        <v>1527</v>
      </c>
      <c r="D351" t="s">
        <v>91</v>
      </c>
      <c r="E351" s="33" t="s">
        <v>81</v>
      </c>
      <c r="F351" s="33" t="s">
        <v>7</v>
      </c>
      <c r="G351" s="33" t="s">
        <v>7</v>
      </c>
      <c r="H351" s="33" t="s">
        <v>7</v>
      </c>
      <c r="I351" s="33" t="s">
        <v>8</v>
      </c>
      <c r="J351" s="33" t="s">
        <v>8</v>
      </c>
      <c r="K351" s="34">
        <v>0.2</v>
      </c>
      <c r="L351" s="34" t="str">
        <f>IF(Noms_de_les_cases[[#This Row],[Nivell 
d''us (%)]]&gt;0.7,"Habitual",IF(Noms_de_les_cases[[#This Row],[Nivell 
d''us (%)]]&lt;0.3,"Minoritari","Ocasional"))</f>
        <v>Minoritari</v>
      </c>
      <c r="M351" s="33" t="s">
        <v>14</v>
      </c>
      <c r="N351" s="33" t="s">
        <v>17</v>
      </c>
      <c r="O351" t="s">
        <v>1218</v>
      </c>
      <c r="P351" t="s">
        <v>1228</v>
      </c>
    </row>
    <row r="352" spans="1:16" x14ac:dyDescent="0.35">
      <c r="A352" s="1">
        <f t="shared" si="5"/>
        <v>351</v>
      </c>
      <c r="B352" s="1" t="s">
        <v>699</v>
      </c>
      <c r="C352" t="s">
        <v>698</v>
      </c>
      <c r="D352" t="s">
        <v>84</v>
      </c>
      <c r="E352" s="33" t="s">
        <v>81</v>
      </c>
      <c r="F352" s="33" t="s">
        <v>7</v>
      </c>
      <c r="G352" s="33" t="s">
        <v>7</v>
      </c>
      <c r="H352" s="33" t="s">
        <v>7</v>
      </c>
      <c r="I352" s="33" t="s">
        <v>8</v>
      </c>
      <c r="J352" s="33" t="s">
        <v>8</v>
      </c>
      <c r="K352" s="34">
        <v>0.4</v>
      </c>
      <c r="L352" s="34" t="str">
        <f>IF(Noms_de_les_cases[[#This Row],[Nivell 
d''us (%)]]&gt;0.7,"Habitual",IF(Noms_de_les_cases[[#This Row],[Nivell 
d''us (%)]]&lt;0.3,"Minoritari","Ocasional"))</f>
        <v>Ocasional</v>
      </c>
      <c r="M352" s="33" t="s">
        <v>78</v>
      </c>
      <c r="N352" s="33" t="s">
        <v>19</v>
      </c>
      <c r="O352" t="s">
        <v>1218</v>
      </c>
      <c r="P352" t="s">
        <v>1224</v>
      </c>
    </row>
    <row r="353" spans="1:16" x14ac:dyDescent="0.35">
      <c r="A353" s="1">
        <f t="shared" si="5"/>
        <v>352</v>
      </c>
      <c r="B353" s="1" t="s">
        <v>686</v>
      </c>
      <c r="C353" t="s">
        <v>689</v>
      </c>
      <c r="D353" t="s">
        <v>84</v>
      </c>
      <c r="E353" s="33" t="s">
        <v>81</v>
      </c>
      <c r="F353" s="33" t="s">
        <v>7</v>
      </c>
      <c r="G353" s="33" t="s">
        <v>7</v>
      </c>
      <c r="H353" s="33" t="s">
        <v>7</v>
      </c>
      <c r="I353" s="33" t="s">
        <v>7</v>
      </c>
      <c r="J353" s="33" t="s">
        <v>7</v>
      </c>
      <c r="K353" s="34">
        <v>1</v>
      </c>
      <c r="L353" s="34" t="str">
        <f>IF(Noms_de_les_cases[[#This Row],[Nivell 
d''us (%)]]&gt;0.7,"Habitual",IF(Noms_de_les_cases[[#This Row],[Nivell 
d''us (%)]]&lt;0.3,"Minoritari","Ocasional"))</f>
        <v>Habitual</v>
      </c>
      <c r="M353" s="33" t="s">
        <v>78</v>
      </c>
      <c r="N353" s="33" t="s">
        <v>17</v>
      </c>
      <c r="O353" t="s">
        <v>1219</v>
      </c>
      <c r="P353" t="s">
        <v>1225</v>
      </c>
    </row>
    <row r="354" spans="1:16" x14ac:dyDescent="0.35">
      <c r="A354" s="1">
        <f t="shared" si="5"/>
        <v>353</v>
      </c>
      <c r="B354" s="1" t="s">
        <v>591</v>
      </c>
      <c r="C354" t="s">
        <v>592</v>
      </c>
      <c r="D354" t="s">
        <v>85</v>
      </c>
      <c r="E354" s="33" t="s">
        <v>81</v>
      </c>
      <c r="F354" s="33" t="s">
        <v>7</v>
      </c>
      <c r="G354" s="33" t="s">
        <v>7</v>
      </c>
      <c r="H354" s="33" t="s">
        <v>7</v>
      </c>
      <c r="I354" s="33" t="s">
        <v>7</v>
      </c>
      <c r="J354" s="33" t="s">
        <v>7</v>
      </c>
      <c r="K354" s="34">
        <v>0.6</v>
      </c>
      <c r="L354" s="34" t="str">
        <f>IF(Noms_de_les_cases[[#This Row],[Nivell 
d''us (%)]]&gt;0.7,"Habitual",IF(Noms_de_les_cases[[#This Row],[Nivell 
d''us (%)]]&lt;0.3,"Minoritari","Ocasional"))</f>
        <v>Ocasional</v>
      </c>
      <c r="M354" s="33" t="s">
        <v>78</v>
      </c>
      <c r="N354" s="33" t="s">
        <v>17</v>
      </c>
      <c r="O354" t="s">
        <v>1235</v>
      </c>
      <c r="P354" t="s">
        <v>1226</v>
      </c>
    </row>
    <row r="355" spans="1:16" x14ac:dyDescent="0.35">
      <c r="A355" s="1">
        <f t="shared" si="5"/>
        <v>354</v>
      </c>
      <c r="B355" s="1" t="s">
        <v>527</v>
      </c>
      <c r="C355" t="s">
        <v>528</v>
      </c>
      <c r="D355" t="s">
        <v>87</v>
      </c>
      <c r="E355" s="33" t="s">
        <v>81</v>
      </c>
      <c r="F355" s="33" t="s">
        <v>7</v>
      </c>
      <c r="G355" s="33" t="s">
        <v>7</v>
      </c>
      <c r="H355" s="33" t="s">
        <v>7</v>
      </c>
      <c r="I355" s="33" t="s">
        <v>7</v>
      </c>
      <c r="J355" s="33" t="s">
        <v>7</v>
      </c>
      <c r="K355" s="34">
        <v>1</v>
      </c>
      <c r="L355" s="34" t="str">
        <f>IF(Noms_de_les_cases[[#This Row],[Nivell 
d''us (%)]]&gt;0.7,"Habitual",IF(Noms_de_les_cases[[#This Row],[Nivell 
d''us (%)]]&lt;0.3,"Minoritari","Ocasional"))</f>
        <v>Habitual</v>
      </c>
      <c r="M355" s="33" t="s">
        <v>16</v>
      </c>
      <c r="N355" s="33" t="s">
        <v>17</v>
      </c>
      <c r="O355" t="s">
        <v>1221</v>
      </c>
      <c r="P355" t="s">
        <v>1239</v>
      </c>
    </row>
    <row r="356" spans="1:16" x14ac:dyDescent="0.35">
      <c r="A356" s="1">
        <f t="shared" si="5"/>
        <v>355</v>
      </c>
      <c r="B356" s="1" t="s">
        <v>527</v>
      </c>
      <c r="C356" t="s">
        <v>36</v>
      </c>
      <c r="D356" t="s">
        <v>6</v>
      </c>
      <c r="E356" s="33" t="s">
        <v>81</v>
      </c>
      <c r="F356" s="33" t="s">
        <v>7</v>
      </c>
      <c r="G356" s="33" t="s">
        <v>7</v>
      </c>
      <c r="H356" s="33" t="s">
        <v>7</v>
      </c>
      <c r="I356" s="33" t="s">
        <v>8</v>
      </c>
      <c r="J356" s="33" t="s">
        <v>8</v>
      </c>
      <c r="K356" s="34">
        <v>0.2</v>
      </c>
      <c r="L356" s="34" t="str">
        <f>IF(Noms_de_les_cases[[#This Row],[Nivell 
d''us (%)]]&gt;0.7,"Habitual",IF(Noms_de_les_cases[[#This Row],[Nivell 
d''us (%)]]&lt;0.3,"Minoritari","Ocasional"))</f>
        <v>Minoritari</v>
      </c>
      <c r="M356" s="33" t="s">
        <v>16</v>
      </c>
      <c r="N356" s="33" t="s">
        <v>17</v>
      </c>
      <c r="O356" s="5" t="s">
        <v>1221</v>
      </c>
      <c r="P356" t="s">
        <v>1239</v>
      </c>
    </row>
    <row r="357" spans="1:16" x14ac:dyDescent="0.35">
      <c r="A357" s="1">
        <f t="shared" si="5"/>
        <v>356</v>
      </c>
      <c r="B357" s="1" t="s">
        <v>729</v>
      </c>
      <c r="C357" t="s">
        <v>728</v>
      </c>
      <c r="D357" t="s">
        <v>84</v>
      </c>
      <c r="E357" s="33" t="s">
        <v>81</v>
      </c>
      <c r="F357" s="33" t="s">
        <v>7</v>
      </c>
      <c r="G357" s="33" t="s">
        <v>7</v>
      </c>
      <c r="H357" s="33" t="s">
        <v>7</v>
      </c>
      <c r="I357" s="33" t="s">
        <v>8</v>
      </c>
      <c r="J357" s="33" t="s">
        <v>7</v>
      </c>
      <c r="K357" s="34">
        <v>0.6</v>
      </c>
      <c r="L357" s="34" t="str">
        <f>IF(Noms_de_les_cases[[#This Row],[Nivell 
d''us (%)]]&gt;0.7,"Habitual",IF(Noms_de_les_cases[[#This Row],[Nivell 
d''us (%)]]&lt;0.3,"Minoritari","Ocasional"))</f>
        <v>Ocasional</v>
      </c>
      <c r="M357" s="33" t="s">
        <v>78</v>
      </c>
      <c r="N357" s="33" t="s">
        <v>19</v>
      </c>
      <c r="O357" t="s">
        <v>1219</v>
      </c>
      <c r="P357" t="s">
        <v>1225</v>
      </c>
    </row>
    <row r="358" spans="1:16" x14ac:dyDescent="0.35">
      <c r="A358" s="1">
        <f t="shared" si="5"/>
        <v>357</v>
      </c>
      <c r="B358" s="1" t="s">
        <v>657</v>
      </c>
      <c r="C358" t="s">
        <v>656</v>
      </c>
      <c r="D358" t="s">
        <v>84</v>
      </c>
      <c r="E358" s="33" t="s">
        <v>81</v>
      </c>
      <c r="F358" s="33" t="s">
        <v>7</v>
      </c>
      <c r="G358" s="33" t="s">
        <v>7</v>
      </c>
      <c r="H358" s="33" t="s">
        <v>7</v>
      </c>
      <c r="I358" s="33" t="s">
        <v>8</v>
      </c>
      <c r="J358" s="33" t="s">
        <v>8</v>
      </c>
      <c r="K358" s="34">
        <v>0.2</v>
      </c>
      <c r="L358" s="34" t="str">
        <f>IF(Noms_de_les_cases[[#This Row],[Nivell 
d''us (%)]]&gt;0.7,"Habitual",IF(Noms_de_les_cases[[#This Row],[Nivell 
d''us (%)]]&lt;0.3,"Minoritari","Ocasional"))</f>
        <v>Minoritari</v>
      </c>
      <c r="M358" s="33" t="s">
        <v>16</v>
      </c>
      <c r="N358" s="33" t="s">
        <v>17</v>
      </c>
      <c r="O358" t="s">
        <v>1221</v>
      </c>
      <c r="P358" t="s">
        <v>1239</v>
      </c>
    </row>
    <row r="359" spans="1:16" x14ac:dyDescent="0.35">
      <c r="A359" s="1">
        <f t="shared" si="5"/>
        <v>358</v>
      </c>
      <c r="B359" s="1" t="s">
        <v>1472</v>
      </c>
      <c r="C359" t="s">
        <v>986</v>
      </c>
      <c r="D359" t="s">
        <v>89</v>
      </c>
      <c r="E359" s="33" t="s">
        <v>81</v>
      </c>
      <c r="F359" s="33" t="s">
        <v>7</v>
      </c>
      <c r="G359" s="33" t="s">
        <v>7</v>
      </c>
      <c r="H359" s="33" t="s">
        <v>7</v>
      </c>
      <c r="I359" s="33" t="s">
        <v>8</v>
      </c>
      <c r="J359" s="33" t="s">
        <v>8</v>
      </c>
      <c r="K359" s="34">
        <v>0.2</v>
      </c>
      <c r="L359" s="34" t="str">
        <f>IF(Noms_de_les_cases[[#This Row],[Nivell 
d''us (%)]]&gt;0.7,"Habitual",IF(Noms_de_les_cases[[#This Row],[Nivell 
d''us (%)]]&lt;0.3,"Minoritari","Ocasional"))</f>
        <v>Minoritari</v>
      </c>
      <c r="M359" s="33" t="s">
        <v>16</v>
      </c>
      <c r="N359" s="33" t="s">
        <v>17</v>
      </c>
      <c r="O359" t="s">
        <v>1237</v>
      </c>
      <c r="P359" t="s">
        <v>1232</v>
      </c>
    </row>
    <row r="360" spans="1:16" x14ac:dyDescent="0.35">
      <c r="A360" s="1">
        <f t="shared" si="5"/>
        <v>359</v>
      </c>
      <c r="B360" s="1" t="s">
        <v>1472</v>
      </c>
      <c r="C360" t="s">
        <v>1002</v>
      </c>
      <c r="D360" t="s">
        <v>89</v>
      </c>
      <c r="E360" s="33" t="s">
        <v>81</v>
      </c>
      <c r="F360" s="33" t="s">
        <v>7</v>
      </c>
      <c r="G360" s="33" t="s">
        <v>7</v>
      </c>
      <c r="H360" s="33" t="s">
        <v>7</v>
      </c>
      <c r="I360" s="33" t="s">
        <v>8</v>
      </c>
      <c r="J360" s="33" t="s">
        <v>8</v>
      </c>
      <c r="K360" s="34">
        <v>0.2</v>
      </c>
      <c r="L360" s="34" t="str">
        <f>IF(Noms_de_les_cases[[#This Row],[Nivell 
d''us (%)]]&gt;0.7,"Habitual",IF(Noms_de_les_cases[[#This Row],[Nivell 
d''us (%)]]&lt;0.3,"Minoritari","Ocasional"))</f>
        <v>Minoritari</v>
      </c>
      <c r="M360" s="33" t="s">
        <v>16</v>
      </c>
      <c r="N360" s="33" t="s">
        <v>17</v>
      </c>
      <c r="O360" t="s">
        <v>1237</v>
      </c>
      <c r="P360" t="s">
        <v>1232</v>
      </c>
    </row>
    <row r="361" spans="1:16" x14ac:dyDescent="0.35">
      <c r="A361" s="1">
        <f t="shared" si="5"/>
        <v>360</v>
      </c>
      <c r="B361" s="1" t="s">
        <v>1424</v>
      </c>
      <c r="C361" t="s">
        <v>1080</v>
      </c>
      <c r="D361" t="s">
        <v>84</v>
      </c>
      <c r="E361" s="33" t="s">
        <v>81</v>
      </c>
      <c r="F361" s="33" t="s">
        <v>7</v>
      </c>
      <c r="G361" s="33" t="s">
        <v>7</v>
      </c>
      <c r="H361" s="33" t="s">
        <v>7</v>
      </c>
      <c r="I361" s="33" t="s">
        <v>7</v>
      </c>
      <c r="J361" s="33" t="s">
        <v>8</v>
      </c>
      <c r="K361" s="34">
        <v>0.4</v>
      </c>
      <c r="L361" s="34" t="str">
        <f>IF(Noms_de_les_cases[[#This Row],[Nivell 
d''us (%)]]&gt;0.7,"Habitual",IF(Noms_de_les_cases[[#This Row],[Nivell 
d''us (%)]]&lt;0.3,"Minoritari","Ocasional"))</f>
        <v>Ocasional</v>
      </c>
      <c r="M361" s="33" t="s">
        <v>16</v>
      </c>
      <c r="N361" s="33" t="s">
        <v>17</v>
      </c>
      <c r="O361" t="s">
        <v>1237</v>
      </c>
      <c r="P361" t="s">
        <v>1232</v>
      </c>
    </row>
    <row r="362" spans="1:16" x14ac:dyDescent="0.35">
      <c r="A362" s="1">
        <f t="shared" si="5"/>
        <v>361</v>
      </c>
      <c r="B362" s="1" t="s">
        <v>981</v>
      </c>
      <c r="C362" t="s">
        <v>982</v>
      </c>
      <c r="D362" t="s">
        <v>89</v>
      </c>
      <c r="E362" s="33" t="s">
        <v>81</v>
      </c>
      <c r="F362" s="33" t="s">
        <v>7</v>
      </c>
      <c r="G362" s="33" t="s">
        <v>7</v>
      </c>
      <c r="H362" s="33" t="s">
        <v>7</v>
      </c>
      <c r="I362" s="33" t="s">
        <v>7</v>
      </c>
      <c r="J362" s="33" t="s">
        <v>7</v>
      </c>
      <c r="K362" s="34">
        <v>0.8</v>
      </c>
      <c r="L362" s="34" t="str">
        <f>IF(Noms_de_les_cases[[#This Row],[Nivell 
d''us (%)]]&gt;0.7,"Habitual",IF(Noms_de_les_cases[[#This Row],[Nivell 
d''us (%)]]&lt;0.3,"Minoritari","Ocasional"))</f>
        <v>Habitual</v>
      </c>
      <c r="M362" s="33" t="s">
        <v>16</v>
      </c>
      <c r="N362" s="33" t="s">
        <v>17</v>
      </c>
      <c r="O362" t="s">
        <v>1237</v>
      </c>
      <c r="P362" t="s">
        <v>1232</v>
      </c>
    </row>
    <row r="363" spans="1:16" x14ac:dyDescent="0.35">
      <c r="A363" s="1">
        <f t="shared" si="5"/>
        <v>362</v>
      </c>
      <c r="B363" s="1" t="s">
        <v>1034</v>
      </c>
      <c r="C363" t="s">
        <v>411</v>
      </c>
      <c r="D363" t="s">
        <v>86</v>
      </c>
      <c r="E363" s="33" t="s">
        <v>81</v>
      </c>
      <c r="F363" s="33" t="s">
        <v>7</v>
      </c>
      <c r="G363" s="33" t="s">
        <v>7</v>
      </c>
      <c r="H363" s="33" t="s">
        <v>7</v>
      </c>
      <c r="I363" s="33" t="s">
        <v>8</v>
      </c>
      <c r="J363" s="33" t="s">
        <v>8</v>
      </c>
      <c r="K363" s="34">
        <v>0.2</v>
      </c>
      <c r="L363" s="34" t="str">
        <f>IF(Noms_de_les_cases[[#This Row],[Nivell 
d''us (%)]]&gt;0.7,"Habitual",IF(Noms_de_les_cases[[#This Row],[Nivell 
d''us (%)]]&lt;0.3,"Minoritari","Ocasional"))</f>
        <v>Minoritari</v>
      </c>
      <c r="M363" s="33" t="s">
        <v>16</v>
      </c>
      <c r="N363" s="33" t="s">
        <v>17</v>
      </c>
      <c r="O363" t="s">
        <v>1222</v>
      </c>
      <c r="P363" t="s">
        <v>1229</v>
      </c>
    </row>
    <row r="364" spans="1:16" x14ac:dyDescent="0.35">
      <c r="A364" s="1">
        <f t="shared" si="5"/>
        <v>363</v>
      </c>
      <c r="B364" s="1" t="s">
        <v>149</v>
      </c>
      <c r="C364" t="s">
        <v>119</v>
      </c>
      <c r="D364" t="s">
        <v>91</v>
      </c>
      <c r="E364" s="33" t="s">
        <v>81</v>
      </c>
      <c r="F364" s="33" t="s">
        <v>7</v>
      </c>
      <c r="G364" s="33" t="s">
        <v>7</v>
      </c>
      <c r="H364" s="33" t="s">
        <v>7</v>
      </c>
      <c r="I364" s="33" t="s">
        <v>8</v>
      </c>
      <c r="J364" s="33" t="s">
        <v>7</v>
      </c>
      <c r="K364" s="34">
        <v>0.6</v>
      </c>
      <c r="L364" s="34" t="str">
        <f>IF(Noms_de_les_cases[[#This Row],[Nivell 
d''us (%)]]&gt;0.7,"Habitual",IF(Noms_de_les_cases[[#This Row],[Nivell 
d''us (%)]]&lt;0.3,"Minoritari","Ocasional"))</f>
        <v>Ocasional</v>
      </c>
      <c r="M364" s="33" t="s">
        <v>14</v>
      </c>
      <c r="N364" s="33" t="s">
        <v>20</v>
      </c>
      <c r="O364" t="s">
        <v>1218</v>
      </c>
      <c r="P364" t="s">
        <v>1228</v>
      </c>
    </row>
    <row r="365" spans="1:16" x14ac:dyDescent="0.35">
      <c r="A365" s="1">
        <f t="shared" si="5"/>
        <v>364</v>
      </c>
      <c r="B365" s="1" t="s">
        <v>149</v>
      </c>
      <c r="C365" t="s">
        <v>999</v>
      </c>
      <c r="D365" t="s">
        <v>89</v>
      </c>
      <c r="E365" s="33" t="s">
        <v>81</v>
      </c>
      <c r="F365" s="33" t="s">
        <v>7</v>
      </c>
      <c r="G365" s="33" t="s">
        <v>7</v>
      </c>
      <c r="H365" s="33" t="s">
        <v>7</v>
      </c>
      <c r="I365" s="33" t="s">
        <v>8</v>
      </c>
      <c r="J365" s="33" t="s">
        <v>7</v>
      </c>
      <c r="K365" s="34">
        <v>0.6</v>
      </c>
      <c r="L365" s="34" t="str">
        <f>IF(Noms_de_les_cases[[#This Row],[Nivell 
d''us (%)]]&gt;0.7,"Habitual",IF(Noms_de_les_cases[[#This Row],[Nivell 
d''us (%)]]&lt;0.3,"Minoritari","Ocasional"))</f>
        <v>Ocasional</v>
      </c>
      <c r="M365" s="33" t="s">
        <v>14</v>
      </c>
      <c r="N365" s="33" t="s">
        <v>20</v>
      </c>
      <c r="O365" t="s">
        <v>1218</v>
      </c>
      <c r="P365" t="s">
        <v>1228</v>
      </c>
    </row>
    <row r="366" spans="1:16" x14ac:dyDescent="0.35">
      <c r="A366" s="1">
        <f t="shared" si="5"/>
        <v>365</v>
      </c>
      <c r="B366" s="1" t="s">
        <v>1516</v>
      </c>
      <c r="C366" t="s">
        <v>1517</v>
      </c>
      <c r="D366" t="s">
        <v>92</v>
      </c>
      <c r="E366" s="33" t="s">
        <v>81</v>
      </c>
      <c r="F366" s="33" t="s">
        <v>7</v>
      </c>
      <c r="G366" s="33" t="s">
        <v>7</v>
      </c>
      <c r="H366" s="33" t="s">
        <v>7</v>
      </c>
      <c r="I366" s="33" t="s">
        <v>8</v>
      </c>
      <c r="J366" s="33" t="s">
        <v>8</v>
      </c>
      <c r="K366" s="34">
        <v>0.2</v>
      </c>
      <c r="L366" s="34" t="str">
        <f>IF(Noms_de_les_cases[[#This Row],[Nivell 
d''us (%)]]&gt;0.7,"Habitual",IF(Noms_de_les_cases[[#This Row],[Nivell 
d''us (%)]]&lt;0.3,"Minoritari","Ocasional"))</f>
        <v>Minoritari</v>
      </c>
      <c r="M366" s="33" t="s">
        <v>78</v>
      </c>
      <c r="N366" s="33" t="s">
        <v>17</v>
      </c>
      <c r="O366" t="s">
        <v>1219</v>
      </c>
      <c r="P366" t="s">
        <v>1225</v>
      </c>
    </row>
    <row r="367" spans="1:16" x14ac:dyDescent="0.35">
      <c r="A367" s="1">
        <f t="shared" si="5"/>
        <v>366</v>
      </c>
      <c r="B367" s="1" t="s">
        <v>270</v>
      </c>
      <c r="C367" t="s">
        <v>1216</v>
      </c>
      <c r="D367" t="s">
        <v>92</v>
      </c>
      <c r="E367" s="33" t="s">
        <v>81</v>
      </c>
      <c r="F367" s="33" t="s">
        <v>7</v>
      </c>
      <c r="G367" s="33" t="s">
        <v>7</v>
      </c>
      <c r="H367" s="33" t="s">
        <v>7</v>
      </c>
      <c r="I367" s="33" t="s">
        <v>8</v>
      </c>
      <c r="J367" s="33" t="s">
        <v>8</v>
      </c>
      <c r="K367" s="34">
        <v>0.2</v>
      </c>
      <c r="L367" s="34" t="str">
        <f>IF(Noms_de_les_cases[[#This Row],[Nivell 
d''us (%)]]&gt;0.7,"Habitual",IF(Noms_de_les_cases[[#This Row],[Nivell 
d''us (%)]]&lt;0.3,"Minoritari","Ocasional"))</f>
        <v>Minoritari</v>
      </c>
      <c r="M367" s="33" t="s">
        <v>16</v>
      </c>
      <c r="N367" s="33" t="s">
        <v>17</v>
      </c>
      <c r="O367" t="s">
        <v>1221</v>
      </c>
      <c r="P367" t="s">
        <v>1239</v>
      </c>
    </row>
    <row r="368" spans="1:16" x14ac:dyDescent="0.35">
      <c r="A368" s="1">
        <f t="shared" si="5"/>
        <v>367</v>
      </c>
      <c r="B368" s="1" t="s">
        <v>783</v>
      </c>
      <c r="C368" t="s">
        <v>784</v>
      </c>
      <c r="D368" t="s">
        <v>24</v>
      </c>
      <c r="E368" s="33" t="s">
        <v>81</v>
      </c>
      <c r="F368" s="33" t="s">
        <v>7</v>
      </c>
      <c r="G368" s="33" t="s">
        <v>7</v>
      </c>
      <c r="H368" s="33" t="s">
        <v>7</v>
      </c>
      <c r="I368" s="33" t="s">
        <v>7</v>
      </c>
      <c r="J368" s="33" t="s">
        <v>7</v>
      </c>
      <c r="K368" s="34">
        <v>0.6</v>
      </c>
      <c r="L368" s="34" t="str">
        <f>IF(Noms_de_les_cases[[#This Row],[Nivell 
d''us (%)]]&gt;0.7,"Habitual",IF(Noms_de_les_cases[[#This Row],[Nivell 
d''us (%)]]&lt;0.3,"Minoritari","Ocasional"))</f>
        <v>Ocasional</v>
      </c>
      <c r="M368" s="33" t="s">
        <v>14</v>
      </c>
      <c r="N368" s="33" t="s">
        <v>17</v>
      </c>
      <c r="O368" t="s">
        <v>1218</v>
      </c>
      <c r="P368" t="s">
        <v>1228</v>
      </c>
    </row>
    <row r="369" spans="1:16" x14ac:dyDescent="0.35">
      <c r="A369" s="1">
        <f t="shared" si="5"/>
        <v>368</v>
      </c>
      <c r="B369" s="1" t="s">
        <v>666</v>
      </c>
      <c r="C369" t="s">
        <v>742</v>
      </c>
      <c r="D369" t="s">
        <v>84</v>
      </c>
      <c r="E369" s="33" t="s">
        <v>81</v>
      </c>
      <c r="F369" s="33" t="s">
        <v>7</v>
      </c>
      <c r="G369" s="33" t="s">
        <v>7</v>
      </c>
      <c r="H369" s="33" t="s">
        <v>7</v>
      </c>
      <c r="I369" s="33" t="s">
        <v>7</v>
      </c>
      <c r="J369" s="33" t="s">
        <v>7</v>
      </c>
      <c r="K369" s="34">
        <v>1</v>
      </c>
      <c r="L369" s="34" t="str">
        <f>IF(Noms_de_les_cases[[#This Row],[Nivell 
d''us (%)]]&gt;0.7,"Habitual",IF(Noms_de_les_cases[[#This Row],[Nivell 
d''us (%)]]&lt;0.3,"Minoritari","Ocasional"))</f>
        <v>Habitual</v>
      </c>
      <c r="M369" s="33" t="s">
        <v>14</v>
      </c>
      <c r="N369" s="33" t="s">
        <v>17</v>
      </c>
      <c r="O369" t="s">
        <v>1218</v>
      </c>
      <c r="P369" t="s">
        <v>1228</v>
      </c>
    </row>
    <row r="370" spans="1:16" x14ac:dyDescent="0.35">
      <c r="A370" s="1">
        <f t="shared" si="5"/>
        <v>369</v>
      </c>
      <c r="B370" s="1" t="s">
        <v>683</v>
      </c>
      <c r="C370" t="s">
        <v>681</v>
      </c>
      <c r="D370" t="s">
        <v>84</v>
      </c>
      <c r="E370" s="33" t="s">
        <v>81</v>
      </c>
      <c r="F370" s="33" t="s">
        <v>7</v>
      </c>
      <c r="G370" s="33" t="s">
        <v>7</v>
      </c>
      <c r="H370" s="33" t="s">
        <v>7</v>
      </c>
      <c r="I370" s="33" t="s">
        <v>8</v>
      </c>
      <c r="J370" s="33" t="s">
        <v>7</v>
      </c>
      <c r="K370" s="34">
        <v>0.8</v>
      </c>
      <c r="L370" s="34" t="str">
        <f>IF(Noms_de_les_cases[[#This Row],[Nivell 
d''us (%)]]&gt;0.7,"Habitual",IF(Noms_de_les_cases[[#This Row],[Nivell 
d''us (%)]]&lt;0.3,"Minoritari","Ocasional"))</f>
        <v>Habitual</v>
      </c>
      <c r="M370" s="33" t="s">
        <v>15</v>
      </c>
      <c r="N370" s="33" t="s">
        <v>19</v>
      </c>
      <c r="O370" t="s">
        <v>1218</v>
      </c>
      <c r="P370" t="s">
        <v>1270</v>
      </c>
    </row>
    <row r="371" spans="1:16" x14ac:dyDescent="0.35">
      <c r="A371" s="1">
        <f t="shared" si="5"/>
        <v>370</v>
      </c>
      <c r="B371" s="1" t="s">
        <v>282</v>
      </c>
      <c r="C371" t="s">
        <v>280</v>
      </c>
      <c r="D371" t="s">
        <v>86</v>
      </c>
      <c r="E371" s="33" t="s">
        <v>81</v>
      </c>
      <c r="F371" s="33" t="s">
        <v>7</v>
      </c>
      <c r="G371" s="33" t="s">
        <v>7</v>
      </c>
      <c r="H371" s="33" t="s">
        <v>7</v>
      </c>
      <c r="I371" s="33" t="s">
        <v>8</v>
      </c>
      <c r="J371" s="33" t="s">
        <v>8</v>
      </c>
      <c r="K371" s="34">
        <v>0.2</v>
      </c>
      <c r="L371" s="34" t="str">
        <f>IF(Noms_de_les_cases[[#This Row],[Nivell 
d''us (%)]]&gt;0.7,"Habitual",IF(Noms_de_les_cases[[#This Row],[Nivell 
d''us (%)]]&lt;0.3,"Minoritari","Ocasional"))</f>
        <v>Minoritari</v>
      </c>
      <c r="M371" s="33" t="s">
        <v>14</v>
      </c>
      <c r="N371" s="33" t="s">
        <v>17</v>
      </c>
      <c r="O371" t="s">
        <v>1218</v>
      </c>
      <c r="P371" t="s">
        <v>1228</v>
      </c>
    </row>
    <row r="372" spans="1:16" x14ac:dyDescent="0.35">
      <c r="A372" s="1">
        <f t="shared" si="5"/>
        <v>371</v>
      </c>
      <c r="B372" s="1" t="s">
        <v>675</v>
      </c>
      <c r="C372" t="s">
        <v>674</v>
      </c>
      <c r="D372" t="s">
        <v>84</v>
      </c>
      <c r="E372" s="33" t="s">
        <v>81</v>
      </c>
      <c r="F372" s="33" t="s">
        <v>7</v>
      </c>
      <c r="G372" s="33" t="s">
        <v>7</v>
      </c>
      <c r="H372" s="33" t="s">
        <v>7</v>
      </c>
      <c r="I372" s="33" t="s">
        <v>8</v>
      </c>
      <c r="J372" s="33" t="s">
        <v>8</v>
      </c>
      <c r="K372" s="34">
        <v>0.4</v>
      </c>
      <c r="L372" s="34" t="str">
        <f>IF(Noms_de_les_cases[[#This Row],[Nivell 
d''us (%)]]&gt;0.7,"Habitual",IF(Noms_de_les_cases[[#This Row],[Nivell 
d''us (%)]]&lt;0.3,"Minoritari","Ocasional"))</f>
        <v>Ocasional</v>
      </c>
      <c r="M372" s="33" t="s">
        <v>78</v>
      </c>
      <c r="N372" s="33" t="s">
        <v>17</v>
      </c>
      <c r="O372" t="s">
        <v>1219</v>
      </c>
      <c r="P372" t="s">
        <v>1225</v>
      </c>
    </row>
    <row r="373" spans="1:16" x14ac:dyDescent="0.35">
      <c r="A373" s="1">
        <f t="shared" si="5"/>
        <v>372</v>
      </c>
      <c r="B373" s="1" t="s">
        <v>412</v>
      </c>
      <c r="C373" t="s">
        <v>411</v>
      </c>
      <c r="D373" t="s">
        <v>86</v>
      </c>
      <c r="E373" s="33" t="s">
        <v>81</v>
      </c>
      <c r="F373" s="33" t="s">
        <v>7</v>
      </c>
      <c r="G373" s="33" t="s">
        <v>7</v>
      </c>
      <c r="H373" s="33" t="s">
        <v>7</v>
      </c>
      <c r="I373" s="33" t="s">
        <v>8</v>
      </c>
      <c r="J373" s="33" t="s">
        <v>7</v>
      </c>
      <c r="K373" s="34">
        <v>0.6</v>
      </c>
      <c r="L373" s="34" t="str">
        <f>IF(Noms_de_les_cases[[#This Row],[Nivell 
d''us (%)]]&gt;0.7,"Habitual",IF(Noms_de_les_cases[[#This Row],[Nivell 
d''us (%)]]&lt;0.3,"Minoritari","Ocasional"))</f>
        <v>Ocasional</v>
      </c>
      <c r="M373" s="33" t="s">
        <v>78</v>
      </c>
      <c r="N373" s="33" t="s">
        <v>17</v>
      </c>
      <c r="O373" t="s">
        <v>1219</v>
      </c>
      <c r="P373" t="s">
        <v>1225</v>
      </c>
    </row>
    <row r="374" spans="1:16" x14ac:dyDescent="0.35">
      <c r="A374" s="1">
        <f t="shared" si="5"/>
        <v>373</v>
      </c>
      <c r="B374" s="1" t="s">
        <v>995</v>
      </c>
      <c r="C374" t="s">
        <v>994</v>
      </c>
      <c r="D374" t="s">
        <v>89</v>
      </c>
      <c r="E374" s="33" t="s">
        <v>81</v>
      </c>
      <c r="F374" s="33" t="s">
        <v>7</v>
      </c>
      <c r="G374" s="33" t="s">
        <v>7</v>
      </c>
      <c r="H374" s="33" t="s">
        <v>7</v>
      </c>
      <c r="I374" s="33" t="s">
        <v>8</v>
      </c>
      <c r="J374" s="33" t="s">
        <v>8</v>
      </c>
      <c r="K374" s="34">
        <v>0.6</v>
      </c>
      <c r="L374" s="34" t="str">
        <f>IF(Noms_de_les_cases[[#This Row],[Nivell 
d''us (%)]]&gt;0.7,"Habitual",IF(Noms_de_les_cases[[#This Row],[Nivell 
d''us (%)]]&lt;0.3,"Minoritari","Ocasional"))</f>
        <v>Ocasional</v>
      </c>
      <c r="M374" s="33" t="s">
        <v>78</v>
      </c>
      <c r="N374" s="33" t="s">
        <v>17</v>
      </c>
      <c r="O374" t="s">
        <v>1218</v>
      </c>
      <c r="P374" t="s">
        <v>1224</v>
      </c>
    </row>
    <row r="375" spans="1:16" x14ac:dyDescent="0.35">
      <c r="A375" s="1">
        <f t="shared" si="5"/>
        <v>374</v>
      </c>
      <c r="B375" s="1" t="s">
        <v>692</v>
      </c>
      <c r="C375" t="s">
        <v>693</v>
      </c>
      <c r="D375" t="s">
        <v>84</v>
      </c>
      <c r="E375" s="33" t="s">
        <v>81</v>
      </c>
      <c r="F375" s="33" t="s">
        <v>7</v>
      </c>
      <c r="G375" s="33" t="s">
        <v>7</v>
      </c>
      <c r="H375" s="33" t="s">
        <v>7</v>
      </c>
      <c r="I375" s="33" t="s">
        <v>7</v>
      </c>
      <c r="J375" s="33" t="s">
        <v>7</v>
      </c>
      <c r="K375" s="34">
        <v>0.8</v>
      </c>
      <c r="L375" s="34" t="str">
        <f>IF(Noms_de_les_cases[[#This Row],[Nivell 
d''us (%)]]&gt;0.7,"Habitual",IF(Noms_de_les_cases[[#This Row],[Nivell 
d''us (%)]]&lt;0.3,"Minoritari","Ocasional"))</f>
        <v>Habitual</v>
      </c>
      <c r="M375" s="33" t="s">
        <v>14</v>
      </c>
      <c r="N375" s="33" t="s">
        <v>17</v>
      </c>
      <c r="O375" t="s">
        <v>1218</v>
      </c>
      <c r="P375" t="s">
        <v>1228</v>
      </c>
    </row>
    <row r="376" spans="1:16" x14ac:dyDescent="0.35">
      <c r="A376" s="1">
        <f t="shared" si="5"/>
        <v>375</v>
      </c>
      <c r="B376" s="1" t="s">
        <v>563</v>
      </c>
      <c r="C376" t="s">
        <v>562</v>
      </c>
      <c r="D376" t="s">
        <v>85</v>
      </c>
      <c r="E376" s="33" t="s">
        <v>81</v>
      </c>
      <c r="F376" s="33" t="s">
        <v>7</v>
      </c>
      <c r="G376" s="33" t="s">
        <v>7</v>
      </c>
      <c r="H376" s="33" t="s">
        <v>7</v>
      </c>
      <c r="I376" s="33" t="s">
        <v>8</v>
      </c>
      <c r="J376" s="33" t="s">
        <v>7</v>
      </c>
      <c r="K376" s="34">
        <v>0.8</v>
      </c>
      <c r="L376" s="34" t="str">
        <f>IF(Noms_de_les_cases[[#This Row],[Nivell 
d''us (%)]]&gt;0.7,"Habitual",IF(Noms_de_les_cases[[#This Row],[Nivell 
d''us (%)]]&lt;0.3,"Minoritari","Ocasional"))</f>
        <v>Habitual</v>
      </c>
      <c r="M376" s="33" t="s">
        <v>14</v>
      </c>
      <c r="N376" s="33" t="s">
        <v>18</v>
      </c>
      <c r="O376" t="s">
        <v>1218</v>
      </c>
      <c r="P376" t="s">
        <v>1228</v>
      </c>
    </row>
    <row r="377" spans="1:16" x14ac:dyDescent="0.35">
      <c r="A377" s="1">
        <f t="shared" si="5"/>
        <v>376</v>
      </c>
      <c r="B377" s="1" t="s">
        <v>563</v>
      </c>
      <c r="C377" t="s">
        <v>845</v>
      </c>
      <c r="D377" t="s">
        <v>181</v>
      </c>
      <c r="E377" s="33" t="s">
        <v>81</v>
      </c>
      <c r="F377" s="33" t="s">
        <v>7</v>
      </c>
      <c r="G377" s="33" t="s">
        <v>8</v>
      </c>
      <c r="H377" s="33" t="s">
        <v>7</v>
      </c>
      <c r="I377" s="33" t="s">
        <v>8</v>
      </c>
      <c r="J377" s="33" t="s">
        <v>7</v>
      </c>
      <c r="K377" s="34">
        <v>0.6</v>
      </c>
      <c r="L377" s="34" t="str">
        <f>IF(Noms_de_les_cases[[#This Row],[Nivell 
d''us (%)]]&gt;0.7,"Habitual",IF(Noms_de_les_cases[[#This Row],[Nivell 
d''us (%)]]&lt;0.3,"Minoritari","Ocasional"))</f>
        <v>Ocasional</v>
      </c>
      <c r="M377" s="33" t="s">
        <v>14</v>
      </c>
      <c r="N377" s="33" t="s">
        <v>17</v>
      </c>
      <c r="O377" t="s">
        <v>1218</v>
      </c>
      <c r="P377" t="s">
        <v>1228</v>
      </c>
    </row>
    <row r="378" spans="1:16" x14ac:dyDescent="0.35">
      <c r="A378" s="1">
        <f t="shared" si="5"/>
        <v>377</v>
      </c>
      <c r="B378" s="1" t="s">
        <v>1154</v>
      </c>
      <c r="C378" t="s">
        <v>617</v>
      </c>
      <c r="D378" t="s">
        <v>85</v>
      </c>
      <c r="E378" s="33" t="s">
        <v>81</v>
      </c>
      <c r="F378" s="33" t="s">
        <v>8</v>
      </c>
      <c r="G378" s="33" t="s">
        <v>7</v>
      </c>
      <c r="H378" s="33" t="s">
        <v>7</v>
      </c>
      <c r="I378" s="33" t="s">
        <v>8</v>
      </c>
      <c r="J378" s="33" t="s">
        <v>8</v>
      </c>
      <c r="K378" s="34">
        <v>0.4</v>
      </c>
      <c r="L378" s="34" t="str">
        <f>IF(Noms_de_les_cases[[#This Row],[Nivell 
d''us (%)]]&gt;0.7,"Habitual",IF(Noms_de_les_cases[[#This Row],[Nivell 
d''us (%)]]&lt;0.3,"Minoritari","Ocasional"))</f>
        <v>Ocasional</v>
      </c>
      <c r="M378" s="33" t="s">
        <v>14</v>
      </c>
      <c r="N378" s="33" t="s">
        <v>18</v>
      </c>
      <c r="O378" t="s">
        <v>1218</v>
      </c>
      <c r="P378" t="s">
        <v>1228</v>
      </c>
    </row>
    <row r="379" spans="1:16" x14ac:dyDescent="0.35">
      <c r="A379" s="1">
        <f t="shared" si="5"/>
        <v>378</v>
      </c>
      <c r="B379" s="1" t="s">
        <v>1283</v>
      </c>
      <c r="C379" t="s">
        <v>1275</v>
      </c>
      <c r="D379" t="s">
        <v>84</v>
      </c>
      <c r="E379" s="33" t="s">
        <v>81</v>
      </c>
      <c r="F379" s="33" t="s">
        <v>7</v>
      </c>
      <c r="G379" s="33" t="s">
        <v>7</v>
      </c>
      <c r="H379" s="33" t="s">
        <v>7</v>
      </c>
      <c r="I379" s="33" t="s">
        <v>8</v>
      </c>
      <c r="J379" s="33" t="s">
        <v>7</v>
      </c>
      <c r="K379" s="34">
        <v>0.6</v>
      </c>
      <c r="L379" s="34" t="str">
        <f>IF(Noms_de_les_cases[[#This Row],[Nivell 
d''us (%)]]&gt;0.7,"Habitual",IF(Noms_de_les_cases[[#This Row],[Nivell 
d''us (%)]]&lt;0.3,"Minoritari","Ocasional"))</f>
        <v>Ocasional</v>
      </c>
      <c r="M379" s="33" t="s">
        <v>38</v>
      </c>
      <c r="N379" s="33" t="s">
        <v>17</v>
      </c>
      <c r="O379" t="s">
        <v>1235</v>
      </c>
      <c r="P379" t="s">
        <v>1230</v>
      </c>
    </row>
    <row r="380" spans="1:16" x14ac:dyDescent="0.35">
      <c r="A380" s="1">
        <f t="shared" si="5"/>
        <v>379</v>
      </c>
      <c r="B380" s="1" t="s">
        <v>1278</v>
      </c>
      <c r="C380" t="s">
        <v>1275</v>
      </c>
      <c r="D380" t="s">
        <v>84</v>
      </c>
      <c r="E380" s="33" t="s">
        <v>81</v>
      </c>
      <c r="F380" s="33" t="s">
        <v>7</v>
      </c>
      <c r="G380" s="33" t="s">
        <v>7</v>
      </c>
      <c r="H380" s="33" t="s">
        <v>7</v>
      </c>
      <c r="I380" s="33" t="s">
        <v>7</v>
      </c>
      <c r="J380" s="33" t="s">
        <v>7</v>
      </c>
      <c r="K380" s="34">
        <v>0.4</v>
      </c>
      <c r="L380" s="34" t="str">
        <f>IF(Noms_de_les_cases[[#This Row],[Nivell 
d''us (%)]]&gt;0.7,"Habitual",IF(Noms_de_les_cases[[#This Row],[Nivell 
d''us (%)]]&lt;0.3,"Minoritari","Ocasional"))</f>
        <v>Ocasional</v>
      </c>
      <c r="M380" s="33" t="s">
        <v>38</v>
      </c>
      <c r="N380" s="33" t="s">
        <v>17</v>
      </c>
      <c r="O380" t="s">
        <v>1235</v>
      </c>
      <c r="P380" t="s">
        <v>1230</v>
      </c>
    </row>
    <row r="381" spans="1:16" x14ac:dyDescent="0.35">
      <c r="A381" s="1">
        <f t="shared" si="5"/>
        <v>380</v>
      </c>
      <c r="B381" s="1" t="s">
        <v>79</v>
      </c>
      <c r="C381" t="s">
        <v>70</v>
      </c>
      <c r="D381" t="s">
        <v>6</v>
      </c>
      <c r="E381" s="33" t="s">
        <v>81</v>
      </c>
      <c r="F381" s="33" t="s">
        <v>7</v>
      </c>
      <c r="G381" s="33" t="s">
        <v>7</v>
      </c>
      <c r="H381" s="33" t="s">
        <v>7</v>
      </c>
      <c r="I381" s="33" t="s">
        <v>8</v>
      </c>
      <c r="J381" s="33" t="s">
        <v>8</v>
      </c>
      <c r="K381" s="34">
        <v>0.2</v>
      </c>
      <c r="L381" s="34" t="str">
        <f>IF(Noms_de_les_cases[[#This Row],[Nivell 
d''us (%)]]&gt;0.7,"Habitual",IF(Noms_de_les_cases[[#This Row],[Nivell 
d''us (%)]]&lt;0.3,"Minoritari","Ocasional"))</f>
        <v>Minoritari</v>
      </c>
      <c r="M381" s="33" t="s">
        <v>14</v>
      </c>
      <c r="N381" s="33" t="s">
        <v>17</v>
      </c>
      <c r="O381" t="s">
        <v>1218</v>
      </c>
      <c r="P381" t="s">
        <v>1228</v>
      </c>
    </row>
    <row r="382" spans="1:16" x14ac:dyDescent="0.35">
      <c r="A382" s="1">
        <f t="shared" si="5"/>
        <v>381</v>
      </c>
      <c r="B382" s="1" t="s">
        <v>662</v>
      </c>
      <c r="C382" t="s">
        <v>663</v>
      </c>
      <c r="D382" t="s">
        <v>84</v>
      </c>
      <c r="E382" s="33" t="s">
        <v>81</v>
      </c>
      <c r="F382" s="33" t="s">
        <v>7</v>
      </c>
      <c r="G382" s="33" t="s">
        <v>7</v>
      </c>
      <c r="H382" s="33" t="s">
        <v>7</v>
      </c>
      <c r="I382" s="33" t="s">
        <v>7</v>
      </c>
      <c r="J382" s="33" t="s">
        <v>7</v>
      </c>
      <c r="K382" s="34">
        <v>0.6</v>
      </c>
      <c r="L382" s="34" t="str">
        <f>IF(Noms_de_les_cases[[#This Row],[Nivell 
d''us (%)]]&gt;0.7,"Habitual",IF(Noms_de_les_cases[[#This Row],[Nivell 
d''us (%)]]&lt;0.3,"Minoritari","Ocasional"))</f>
        <v>Ocasional</v>
      </c>
      <c r="M382" s="33" t="s">
        <v>14</v>
      </c>
      <c r="N382" s="33" t="s">
        <v>17</v>
      </c>
      <c r="O382" t="s">
        <v>1218</v>
      </c>
      <c r="P382" t="s">
        <v>1228</v>
      </c>
    </row>
    <row r="383" spans="1:16" x14ac:dyDescent="0.35">
      <c r="A383" s="1">
        <f t="shared" si="5"/>
        <v>382</v>
      </c>
      <c r="B383" s="1" t="s">
        <v>308</v>
      </c>
      <c r="C383" t="s">
        <v>307</v>
      </c>
      <c r="D383" t="s">
        <v>92</v>
      </c>
      <c r="E383" s="33" t="s">
        <v>81</v>
      </c>
      <c r="F383" s="33" t="s">
        <v>7</v>
      </c>
      <c r="G383" s="33" t="s">
        <v>8</v>
      </c>
      <c r="H383" s="33" t="s">
        <v>7</v>
      </c>
      <c r="I383" s="33" t="s">
        <v>8</v>
      </c>
      <c r="J383" s="33" t="s">
        <v>8</v>
      </c>
      <c r="K383" s="34">
        <v>0.2</v>
      </c>
      <c r="L383" s="34" t="str">
        <f>IF(Noms_de_les_cases[[#This Row],[Nivell 
d''us (%)]]&gt;0.7,"Habitual",IF(Noms_de_les_cases[[#This Row],[Nivell 
d''us (%)]]&lt;0.3,"Minoritari","Ocasional"))</f>
        <v>Minoritari</v>
      </c>
      <c r="M383" s="33" t="s">
        <v>14</v>
      </c>
      <c r="N383" s="33" t="s">
        <v>17</v>
      </c>
      <c r="O383" t="s">
        <v>1218</v>
      </c>
      <c r="P383" t="s">
        <v>1228</v>
      </c>
    </row>
    <row r="384" spans="1:16" x14ac:dyDescent="0.35">
      <c r="A384" s="1">
        <f t="shared" si="5"/>
        <v>383</v>
      </c>
      <c r="B384" s="1" t="s">
        <v>714</v>
      </c>
      <c r="C384" t="s">
        <v>1079</v>
      </c>
      <c r="D384" t="s">
        <v>84</v>
      </c>
      <c r="E384" s="33" t="s">
        <v>81</v>
      </c>
      <c r="F384" s="33" t="s">
        <v>7</v>
      </c>
      <c r="G384" s="33" t="s">
        <v>7</v>
      </c>
      <c r="H384" s="33" t="s">
        <v>7</v>
      </c>
      <c r="I384" s="33" t="s">
        <v>8</v>
      </c>
      <c r="J384" s="33" t="s">
        <v>8</v>
      </c>
      <c r="K384" s="34">
        <v>0.4</v>
      </c>
      <c r="L384" s="34" t="str">
        <f>IF(Noms_de_les_cases[[#This Row],[Nivell 
d''us (%)]]&gt;0.7,"Habitual",IF(Noms_de_les_cases[[#This Row],[Nivell 
d''us (%)]]&lt;0.3,"Minoritari","Ocasional"))</f>
        <v>Ocasional</v>
      </c>
      <c r="M384" s="33" t="s">
        <v>16</v>
      </c>
      <c r="N384" s="33" t="s">
        <v>17</v>
      </c>
      <c r="O384" t="s">
        <v>1222</v>
      </c>
      <c r="P384" t="s">
        <v>1240</v>
      </c>
    </row>
    <row r="385" spans="1:16" x14ac:dyDescent="0.35">
      <c r="A385" s="1">
        <f t="shared" si="5"/>
        <v>384</v>
      </c>
      <c r="B385" s="1" t="s">
        <v>645</v>
      </c>
      <c r="C385" t="s">
        <v>643</v>
      </c>
      <c r="D385" t="s">
        <v>84</v>
      </c>
      <c r="E385" s="33" t="s">
        <v>81</v>
      </c>
      <c r="F385" s="33" t="s">
        <v>7</v>
      </c>
      <c r="G385" s="33" t="s">
        <v>7</v>
      </c>
      <c r="H385" s="33" t="s">
        <v>7</v>
      </c>
      <c r="I385" s="33" t="s">
        <v>8</v>
      </c>
      <c r="J385" s="33" t="s">
        <v>8</v>
      </c>
      <c r="K385" s="34">
        <v>0.2</v>
      </c>
      <c r="L385" s="34" t="str">
        <f>IF(Noms_de_les_cases[[#This Row],[Nivell 
d''us (%)]]&gt;0.7,"Habitual",IF(Noms_de_les_cases[[#This Row],[Nivell 
d''us (%)]]&lt;0.3,"Minoritari","Ocasional"))</f>
        <v>Minoritari</v>
      </c>
      <c r="M385" s="33" t="s">
        <v>14</v>
      </c>
      <c r="N385" s="33" t="s">
        <v>18</v>
      </c>
      <c r="O385" t="s">
        <v>1218</v>
      </c>
      <c r="P385" t="s">
        <v>1228</v>
      </c>
    </row>
    <row r="386" spans="1:16" x14ac:dyDescent="0.35">
      <c r="A386" s="1">
        <f t="shared" si="5"/>
        <v>385</v>
      </c>
      <c r="B386" s="1" t="s">
        <v>251</v>
      </c>
      <c r="C386" t="s">
        <v>250</v>
      </c>
      <c r="D386" t="s">
        <v>88</v>
      </c>
      <c r="E386" s="33" t="s">
        <v>81</v>
      </c>
      <c r="F386" s="33" t="s">
        <v>7</v>
      </c>
      <c r="G386" s="33" t="s">
        <v>7</v>
      </c>
      <c r="H386" s="33" t="s">
        <v>7</v>
      </c>
      <c r="I386" s="33" t="s">
        <v>8</v>
      </c>
      <c r="J386" s="33" t="s">
        <v>7</v>
      </c>
      <c r="K386" s="34">
        <v>0.6</v>
      </c>
      <c r="L386" s="34" t="str">
        <f>IF(Noms_de_les_cases[[#This Row],[Nivell 
d''us (%)]]&gt;0.7,"Habitual",IF(Noms_de_les_cases[[#This Row],[Nivell 
d''us (%)]]&lt;0.3,"Minoritari","Ocasional"))</f>
        <v>Ocasional</v>
      </c>
      <c r="M386" s="33" t="s">
        <v>16</v>
      </c>
      <c r="N386" s="33" t="s">
        <v>17</v>
      </c>
      <c r="O386" t="s">
        <v>1222</v>
      </c>
      <c r="P386" t="s">
        <v>1240</v>
      </c>
    </row>
    <row r="387" spans="1:16" x14ac:dyDescent="0.35">
      <c r="A387" s="1">
        <f t="shared" si="5"/>
        <v>386</v>
      </c>
      <c r="B387" s="1" t="s">
        <v>107</v>
      </c>
      <c r="C387" t="s">
        <v>108</v>
      </c>
      <c r="D387" t="s">
        <v>90</v>
      </c>
      <c r="E387" s="33" t="s">
        <v>81</v>
      </c>
      <c r="F387" s="33" t="s">
        <v>7</v>
      </c>
      <c r="G387" s="33" t="s">
        <v>7</v>
      </c>
      <c r="H387" s="33" t="s">
        <v>7</v>
      </c>
      <c r="I387" s="33" t="s">
        <v>7</v>
      </c>
      <c r="J387" s="33" t="s">
        <v>7</v>
      </c>
      <c r="K387" s="34">
        <v>1</v>
      </c>
      <c r="L387" s="34" t="str">
        <f>IF(Noms_de_les_cases[[#This Row],[Nivell 
d''us (%)]]&gt;0.7,"Habitual",IF(Noms_de_les_cases[[#This Row],[Nivell 
d''us (%)]]&lt;0.3,"Minoritari","Ocasional"))</f>
        <v>Habitual</v>
      </c>
      <c r="M387" s="33" t="s">
        <v>16</v>
      </c>
      <c r="N387" s="33" t="s">
        <v>17</v>
      </c>
      <c r="O387" t="s">
        <v>1237</v>
      </c>
      <c r="P387" t="s">
        <v>1232</v>
      </c>
    </row>
    <row r="388" spans="1:16" x14ac:dyDescent="0.35">
      <c r="A388" s="1">
        <f t="shared" ref="A388:A451" si="6">A387+1</f>
        <v>387</v>
      </c>
      <c r="B388" s="1" t="s">
        <v>107</v>
      </c>
      <c r="C388" t="s">
        <v>295</v>
      </c>
      <c r="D388" t="s">
        <v>86</v>
      </c>
      <c r="E388" s="33" t="s">
        <v>81</v>
      </c>
      <c r="F388" s="33" t="s">
        <v>7</v>
      </c>
      <c r="G388" s="33" t="s">
        <v>7</v>
      </c>
      <c r="H388" s="33" t="s">
        <v>7</v>
      </c>
      <c r="I388" s="33" t="s">
        <v>8</v>
      </c>
      <c r="J388" s="33" t="s">
        <v>8</v>
      </c>
      <c r="K388" s="34">
        <v>0.4</v>
      </c>
      <c r="L388" s="34" t="str">
        <f>IF(Noms_de_les_cases[[#This Row],[Nivell 
d''us (%)]]&gt;0.7,"Habitual",IF(Noms_de_les_cases[[#This Row],[Nivell 
d''us (%)]]&lt;0.3,"Minoritari","Ocasional"))</f>
        <v>Ocasional</v>
      </c>
      <c r="M388" s="33" t="s">
        <v>16</v>
      </c>
      <c r="N388" s="33" t="s">
        <v>19</v>
      </c>
      <c r="O388" t="s">
        <v>1237</v>
      </c>
      <c r="P388" t="s">
        <v>1232</v>
      </c>
    </row>
    <row r="389" spans="1:16" x14ac:dyDescent="0.35">
      <c r="A389" s="1">
        <f t="shared" si="6"/>
        <v>388</v>
      </c>
      <c r="B389" s="1" t="s">
        <v>107</v>
      </c>
      <c r="C389" t="s">
        <v>854</v>
      </c>
      <c r="D389" t="s">
        <v>181</v>
      </c>
      <c r="E389" s="33" t="s">
        <v>81</v>
      </c>
      <c r="F389" s="33" t="s">
        <v>7</v>
      </c>
      <c r="G389" s="33" t="s">
        <v>7</v>
      </c>
      <c r="H389" s="33" t="s">
        <v>7</v>
      </c>
      <c r="I389" s="33" t="s">
        <v>8</v>
      </c>
      <c r="J389" s="33" t="s">
        <v>7</v>
      </c>
      <c r="K389" s="34">
        <v>0.6</v>
      </c>
      <c r="L389" s="34" t="str">
        <f>IF(Noms_de_les_cases[[#This Row],[Nivell 
d''us (%)]]&gt;0.7,"Habitual",IF(Noms_de_les_cases[[#This Row],[Nivell 
d''us (%)]]&lt;0.3,"Minoritari","Ocasional"))</f>
        <v>Ocasional</v>
      </c>
      <c r="M389" s="33" t="s">
        <v>15</v>
      </c>
      <c r="N389" s="33" t="s">
        <v>20</v>
      </c>
      <c r="O389" t="s">
        <v>1237</v>
      </c>
      <c r="P389" t="s">
        <v>1232</v>
      </c>
    </row>
    <row r="390" spans="1:16" x14ac:dyDescent="0.35">
      <c r="A390" s="1">
        <f t="shared" si="6"/>
        <v>389</v>
      </c>
      <c r="B390" s="1" t="s">
        <v>249</v>
      </c>
      <c r="C390" t="s">
        <v>250</v>
      </c>
      <c r="D390" t="s">
        <v>88</v>
      </c>
      <c r="E390" s="33" t="s">
        <v>81</v>
      </c>
      <c r="F390" s="33" t="s">
        <v>7</v>
      </c>
      <c r="G390" s="33" t="s">
        <v>7</v>
      </c>
      <c r="H390" s="33" t="s">
        <v>7</v>
      </c>
      <c r="I390" s="33" t="s">
        <v>7</v>
      </c>
      <c r="J390" s="33" t="s">
        <v>7</v>
      </c>
      <c r="K390" s="34">
        <v>0.6</v>
      </c>
      <c r="L390" s="34" t="str">
        <f>IF(Noms_de_les_cases[[#This Row],[Nivell 
d''us (%)]]&gt;0.7,"Habitual",IF(Noms_de_les_cases[[#This Row],[Nivell 
d''us (%)]]&lt;0.3,"Minoritari","Ocasional"))</f>
        <v>Ocasional</v>
      </c>
      <c r="M390" s="33" t="s">
        <v>16</v>
      </c>
      <c r="N390" s="33" t="s">
        <v>17</v>
      </c>
      <c r="O390" t="s">
        <v>1222</v>
      </c>
      <c r="P390" t="s">
        <v>1232</v>
      </c>
    </row>
    <row r="391" spans="1:16" x14ac:dyDescent="0.35">
      <c r="A391" s="1">
        <f t="shared" si="6"/>
        <v>390</v>
      </c>
      <c r="B391" s="1" t="s">
        <v>1155</v>
      </c>
      <c r="C391" t="s">
        <v>286</v>
      </c>
      <c r="D391" t="s">
        <v>92</v>
      </c>
      <c r="E391" s="33" t="s">
        <v>81</v>
      </c>
      <c r="F391" s="33" t="s">
        <v>8</v>
      </c>
      <c r="G391" s="33" t="s">
        <v>7</v>
      </c>
      <c r="H391" s="33" t="s">
        <v>7</v>
      </c>
      <c r="I391" s="33" t="s">
        <v>8</v>
      </c>
      <c r="J391" s="33" t="s">
        <v>8</v>
      </c>
      <c r="K391" s="34">
        <v>0.4</v>
      </c>
      <c r="L391" s="34" t="str">
        <f>IF(Noms_de_les_cases[[#This Row],[Nivell 
d''us (%)]]&gt;0.7,"Habitual",IF(Noms_de_les_cases[[#This Row],[Nivell 
d''us (%)]]&lt;0.3,"Minoritari","Ocasional"))</f>
        <v>Ocasional</v>
      </c>
      <c r="M391" s="33" t="s">
        <v>16</v>
      </c>
      <c r="N391" s="33" t="s">
        <v>18</v>
      </c>
      <c r="O391" t="s">
        <v>1222</v>
      </c>
      <c r="P391" t="s">
        <v>1229</v>
      </c>
    </row>
    <row r="392" spans="1:16" x14ac:dyDescent="0.35">
      <c r="A392" s="1">
        <f t="shared" si="6"/>
        <v>391</v>
      </c>
      <c r="B392" s="1" t="s">
        <v>550</v>
      </c>
      <c r="C392" t="s">
        <v>545</v>
      </c>
      <c r="D392" t="s">
        <v>85</v>
      </c>
      <c r="E392" s="33" t="s">
        <v>81</v>
      </c>
      <c r="F392" s="33" t="s">
        <v>7</v>
      </c>
      <c r="G392" s="33" t="s">
        <v>7</v>
      </c>
      <c r="H392" s="33" t="s">
        <v>7</v>
      </c>
      <c r="I392" s="33" t="s">
        <v>8</v>
      </c>
      <c r="J392" s="33" t="s">
        <v>7</v>
      </c>
      <c r="K392" s="34">
        <v>0.6</v>
      </c>
      <c r="L392" s="34" t="str">
        <f>IF(Noms_de_les_cases[[#This Row],[Nivell 
d''us (%)]]&gt;0.7,"Habitual",IF(Noms_de_les_cases[[#This Row],[Nivell 
d''us (%)]]&lt;0.3,"Minoritari","Ocasional"))</f>
        <v>Ocasional</v>
      </c>
      <c r="M392" s="33" t="s">
        <v>16</v>
      </c>
      <c r="N392" s="33" t="s">
        <v>18</v>
      </c>
      <c r="O392" t="s">
        <v>1222</v>
      </c>
      <c r="P392" t="s">
        <v>1229</v>
      </c>
    </row>
    <row r="393" spans="1:16" x14ac:dyDescent="0.35">
      <c r="A393" s="1">
        <f t="shared" si="6"/>
        <v>392</v>
      </c>
      <c r="B393" s="1" t="s">
        <v>1157</v>
      </c>
      <c r="C393" t="s">
        <v>52</v>
      </c>
      <c r="D393" t="s">
        <v>6</v>
      </c>
      <c r="E393" s="33" t="s">
        <v>81</v>
      </c>
      <c r="F393" s="33" t="s">
        <v>8</v>
      </c>
      <c r="G393" s="33" t="s">
        <v>7</v>
      </c>
      <c r="H393" s="33" t="s">
        <v>7</v>
      </c>
      <c r="I393" s="33" t="s">
        <v>8</v>
      </c>
      <c r="J393" s="33" t="s">
        <v>8</v>
      </c>
      <c r="K393" s="34">
        <v>0.2</v>
      </c>
      <c r="L393" s="34" t="str">
        <f>IF(Noms_de_les_cases[[#This Row],[Nivell 
d''us (%)]]&gt;0.7,"Habitual",IF(Noms_de_les_cases[[#This Row],[Nivell 
d''us (%)]]&lt;0.3,"Minoritari","Ocasional"))</f>
        <v>Minoritari</v>
      </c>
      <c r="M393" s="33" t="s">
        <v>16</v>
      </c>
      <c r="N393" s="33" t="s">
        <v>18</v>
      </c>
      <c r="O393" t="s">
        <v>1222</v>
      </c>
      <c r="P393" t="s">
        <v>1229</v>
      </c>
    </row>
    <row r="394" spans="1:16" x14ac:dyDescent="0.35">
      <c r="A394" s="1">
        <f t="shared" si="6"/>
        <v>393</v>
      </c>
      <c r="B394" s="1" t="s">
        <v>101</v>
      </c>
      <c r="C394" t="s">
        <v>877</v>
      </c>
      <c r="D394" t="s">
        <v>181</v>
      </c>
      <c r="E394" s="33" t="s">
        <v>81</v>
      </c>
      <c r="F394" s="33" t="s">
        <v>7</v>
      </c>
      <c r="G394" s="33" t="s">
        <v>7</v>
      </c>
      <c r="H394" s="33" t="s">
        <v>7</v>
      </c>
      <c r="I394" s="33" t="s">
        <v>7</v>
      </c>
      <c r="J394" s="33" t="s">
        <v>7</v>
      </c>
      <c r="K394" s="34">
        <v>1</v>
      </c>
      <c r="L394" s="34" t="str">
        <f>IF(Noms_de_les_cases[[#This Row],[Nivell 
d''us (%)]]&gt;0.7,"Habitual",IF(Noms_de_les_cases[[#This Row],[Nivell 
d''us (%)]]&lt;0.3,"Minoritari","Ocasional"))</f>
        <v>Habitual</v>
      </c>
      <c r="M394" s="33" t="s">
        <v>15</v>
      </c>
      <c r="N394" s="33" t="s">
        <v>17</v>
      </c>
      <c r="O394" t="s">
        <v>1218</v>
      </c>
      <c r="P394" t="s">
        <v>1268</v>
      </c>
    </row>
    <row r="395" spans="1:16" x14ac:dyDescent="0.35">
      <c r="A395" s="1">
        <f t="shared" si="6"/>
        <v>394</v>
      </c>
      <c r="B395" s="1" t="s">
        <v>101</v>
      </c>
      <c r="C395" t="s">
        <v>100</v>
      </c>
      <c r="D395" t="s">
        <v>90</v>
      </c>
      <c r="E395" s="33" t="s">
        <v>81</v>
      </c>
      <c r="F395" s="33" t="s">
        <v>7</v>
      </c>
      <c r="G395" s="33" t="s">
        <v>7</v>
      </c>
      <c r="H395" s="33" t="s">
        <v>7</v>
      </c>
      <c r="I395" s="33" t="s">
        <v>8</v>
      </c>
      <c r="J395" s="33" t="s">
        <v>7</v>
      </c>
      <c r="K395" s="34">
        <v>0.6</v>
      </c>
      <c r="L395" s="34" t="str">
        <f>IF(Noms_de_les_cases[[#This Row],[Nivell 
d''us (%)]]&gt;0.7,"Habitual",IF(Noms_de_les_cases[[#This Row],[Nivell 
d''us (%)]]&lt;0.3,"Minoritari","Ocasional"))</f>
        <v>Ocasional</v>
      </c>
      <c r="M395" s="33" t="s">
        <v>15</v>
      </c>
      <c r="N395" s="33" t="s">
        <v>17</v>
      </c>
      <c r="O395" t="s">
        <v>1218</v>
      </c>
      <c r="P395" t="s">
        <v>1268</v>
      </c>
    </row>
    <row r="396" spans="1:16" x14ac:dyDescent="0.35">
      <c r="A396" s="1">
        <f t="shared" si="6"/>
        <v>395</v>
      </c>
      <c r="B396" s="1" t="s">
        <v>101</v>
      </c>
      <c r="C396" t="s">
        <v>116</v>
      </c>
      <c r="D396" t="s">
        <v>90</v>
      </c>
      <c r="E396" s="33" t="s">
        <v>81</v>
      </c>
      <c r="F396" s="33" t="s">
        <v>7</v>
      </c>
      <c r="G396" s="33" t="s">
        <v>7</v>
      </c>
      <c r="H396" s="33" t="s">
        <v>7</v>
      </c>
      <c r="I396" s="33" t="s">
        <v>7</v>
      </c>
      <c r="J396" s="33" t="s">
        <v>7</v>
      </c>
      <c r="K396" s="34">
        <v>0.6</v>
      </c>
      <c r="L396" s="34" t="str">
        <f>IF(Noms_de_les_cases[[#This Row],[Nivell 
d''us (%)]]&gt;0.7,"Habitual",IF(Noms_de_les_cases[[#This Row],[Nivell 
d''us (%)]]&lt;0.3,"Minoritari","Ocasional"))</f>
        <v>Ocasional</v>
      </c>
      <c r="M396" s="33" t="s">
        <v>15</v>
      </c>
      <c r="N396" s="33" t="s">
        <v>20</v>
      </c>
      <c r="O396" t="s">
        <v>1218</v>
      </c>
      <c r="P396" t="s">
        <v>1268</v>
      </c>
    </row>
    <row r="397" spans="1:16" x14ac:dyDescent="0.35">
      <c r="A397" s="1">
        <f t="shared" si="6"/>
        <v>396</v>
      </c>
      <c r="B397" s="1" t="s">
        <v>700</v>
      </c>
      <c r="C397" t="s">
        <v>701</v>
      </c>
      <c r="D397" t="s">
        <v>84</v>
      </c>
      <c r="E397" s="33" t="s">
        <v>81</v>
      </c>
      <c r="F397" s="33" t="s">
        <v>7</v>
      </c>
      <c r="G397" s="33" t="s">
        <v>7</v>
      </c>
      <c r="H397" s="33" t="s">
        <v>7</v>
      </c>
      <c r="I397" s="33" t="s">
        <v>7</v>
      </c>
      <c r="J397" s="33" t="s">
        <v>7</v>
      </c>
      <c r="K397" s="34">
        <v>0.8</v>
      </c>
      <c r="L397" s="34" t="str">
        <f>IF(Noms_de_les_cases[[#This Row],[Nivell 
d''us (%)]]&gt;0.7,"Habitual",IF(Noms_de_les_cases[[#This Row],[Nivell 
d''us (%)]]&lt;0.3,"Minoritari","Ocasional"))</f>
        <v>Habitual</v>
      </c>
      <c r="M397" s="33" t="s">
        <v>14</v>
      </c>
      <c r="N397" s="33" t="s">
        <v>17</v>
      </c>
      <c r="O397" t="s">
        <v>1218</v>
      </c>
      <c r="P397" t="s">
        <v>1228</v>
      </c>
    </row>
    <row r="398" spans="1:16" x14ac:dyDescent="0.35">
      <c r="A398" s="1">
        <f t="shared" si="6"/>
        <v>397</v>
      </c>
      <c r="B398" s="1" t="s">
        <v>700</v>
      </c>
      <c r="C398" t="s">
        <v>746</v>
      </c>
      <c r="D398" t="s">
        <v>84</v>
      </c>
      <c r="E398" s="33" t="s">
        <v>81</v>
      </c>
      <c r="F398" s="33" t="s">
        <v>7</v>
      </c>
      <c r="G398" s="33" t="s">
        <v>7</v>
      </c>
      <c r="H398" s="33" t="s">
        <v>7</v>
      </c>
      <c r="I398" s="33" t="s">
        <v>7</v>
      </c>
      <c r="J398" s="33" t="s">
        <v>7</v>
      </c>
      <c r="K398" s="34">
        <v>0.6</v>
      </c>
      <c r="L398" s="34" t="str">
        <f>IF(Noms_de_les_cases[[#This Row],[Nivell 
d''us (%)]]&gt;0.7,"Habitual",IF(Noms_de_les_cases[[#This Row],[Nivell 
d''us (%)]]&lt;0.3,"Minoritari","Ocasional"))</f>
        <v>Ocasional</v>
      </c>
      <c r="M398" s="33" t="s">
        <v>14</v>
      </c>
      <c r="N398" s="33" t="s">
        <v>17</v>
      </c>
      <c r="O398" t="s">
        <v>1218</v>
      </c>
      <c r="P398" t="s">
        <v>1228</v>
      </c>
    </row>
    <row r="399" spans="1:16" x14ac:dyDescent="0.35">
      <c r="A399" s="1">
        <f t="shared" si="6"/>
        <v>398</v>
      </c>
      <c r="B399" s="1" t="s">
        <v>356</v>
      </c>
      <c r="C399" t="s">
        <v>355</v>
      </c>
      <c r="D399" t="s">
        <v>92</v>
      </c>
      <c r="E399" s="33" t="s">
        <v>81</v>
      </c>
      <c r="F399" s="33" t="s">
        <v>7</v>
      </c>
      <c r="G399" s="33" t="s">
        <v>7</v>
      </c>
      <c r="H399" s="33" t="s">
        <v>7</v>
      </c>
      <c r="I399" s="33" t="s">
        <v>8</v>
      </c>
      <c r="J399" s="33" t="s">
        <v>7</v>
      </c>
      <c r="K399" s="34">
        <v>0.8</v>
      </c>
      <c r="L399" s="34" t="str">
        <f>IF(Noms_de_les_cases[[#This Row],[Nivell 
d''us (%)]]&gt;0.7,"Habitual",IF(Noms_de_les_cases[[#This Row],[Nivell 
d''us (%)]]&lt;0.3,"Minoritari","Ocasional"))</f>
        <v>Habitual</v>
      </c>
      <c r="M399" s="33" t="s">
        <v>14</v>
      </c>
      <c r="N399" s="33" t="s">
        <v>19</v>
      </c>
      <c r="O399" t="s">
        <v>1218</v>
      </c>
      <c r="P399" t="s">
        <v>1228</v>
      </c>
    </row>
    <row r="400" spans="1:16" x14ac:dyDescent="0.35">
      <c r="A400" s="1">
        <f t="shared" si="6"/>
        <v>399</v>
      </c>
      <c r="B400" s="1" t="s">
        <v>902</v>
      </c>
      <c r="C400" t="s">
        <v>901</v>
      </c>
      <c r="D400" t="s">
        <v>181</v>
      </c>
      <c r="E400" s="33" t="s">
        <v>81</v>
      </c>
      <c r="F400" s="33" t="s">
        <v>7</v>
      </c>
      <c r="G400" s="33" t="s">
        <v>7</v>
      </c>
      <c r="H400" s="33" t="s">
        <v>7</v>
      </c>
      <c r="I400" s="33" t="s">
        <v>8</v>
      </c>
      <c r="J400" s="33" t="s">
        <v>7</v>
      </c>
      <c r="K400" s="34">
        <v>0.8</v>
      </c>
      <c r="L400" s="34" t="str">
        <f>IF(Noms_de_les_cases[[#This Row],[Nivell 
d''us (%)]]&gt;0.7,"Habitual",IF(Noms_de_les_cases[[#This Row],[Nivell 
d''us (%)]]&lt;0.3,"Minoritari","Ocasional"))</f>
        <v>Habitual</v>
      </c>
      <c r="M400" s="33" t="s">
        <v>16</v>
      </c>
      <c r="N400" s="33" t="s">
        <v>17</v>
      </c>
      <c r="O400" t="s">
        <v>1221</v>
      </c>
      <c r="P400" t="s">
        <v>1239</v>
      </c>
    </row>
    <row r="401" spans="1:16" x14ac:dyDescent="0.35">
      <c r="A401" s="1">
        <f t="shared" si="6"/>
        <v>400</v>
      </c>
      <c r="B401" s="1" t="s">
        <v>900</v>
      </c>
      <c r="C401" t="s">
        <v>901</v>
      </c>
      <c r="D401" t="s">
        <v>181</v>
      </c>
      <c r="E401" s="33" t="s">
        <v>81</v>
      </c>
      <c r="F401" s="33" t="s">
        <v>7</v>
      </c>
      <c r="G401" s="33" t="s">
        <v>7</v>
      </c>
      <c r="H401" s="33" t="s">
        <v>7</v>
      </c>
      <c r="I401" s="33" t="s">
        <v>7</v>
      </c>
      <c r="J401" s="33" t="s">
        <v>7</v>
      </c>
      <c r="K401" s="34">
        <v>0.8</v>
      </c>
      <c r="L401" s="34" t="str">
        <f>IF(Noms_de_les_cases[[#This Row],[Nivell 
d''us (%)]]&gt;0.7,"Habitual",IF(Noms_de_les_cases[[#This Row],[Nivell 
d''us (%)]]&lt;0.3,"Minoritari","Ocasional"))</f>
        <v>Habitual</v>
      </c>
      <c r="M401" s="33" t="s">
        <v>16</v>
      </c>
      <c r="N401" s="33" t="s">
        <v>17</v>
      </c>
      <c r="O401" t="s">
        <v>1222</v>
      </c>
      <c r="P401" t="s">
        <v>1229</v>
      </c>
    </row>
    <row r="402" spans="1:16" x14ac:dyDescent="0.35">
      <c r="A402" s="1">
        <f t="shared" si="6"/>
        <v>401</v>
      </c>
      <c r="B402" s="1" t="s">
        <v>1172</v>
      </c>
      <c r="C402" t="s">
        <v>723</v>
      </c>
      <c r="D402" t="s">
        <v>84</v>
      </c>
      <c r="E402" s="33" t="s">
        <v>81</v>
      </c>
      <c r="F402" s="33" t="s">
        <v>7</v>
      </c>
      <c r="G402" s="33" t="s">
        <v>7</v>
      </c>
      <c r="H402" s="33" t="s">
        <v>7</v>
      </c>
      <c r="I402" s="33" t="s">
        <v>8</v>
      </c>
      <c r="J402" s="33" t="s">
        <v>8</v>
      </c>
      <c r="K402" s="34">
        <v>0.4</v>
      </c>
      <c r="L402" s="34" t="str">
        <f>IF(Noms_de_les_cases[[#This Row],[Nivell 
d''us (%)]]&gt;0.7,"Habitual",IF(Noms_de_les_cases[[#This Row],[Nivell 
d''us (%)]]&lt;0.3,"Minoritari","Ocasional"))</f>
        <v>Ocasional</v>
      </c>
      <c r="M402" s="33" t="s">
        <v>16</v>
      </c>
      <c r="N402" s="33" t="s">
        <v>17</v>
      </c>
      <c r="O402" t="s">
        <v>1222</v>
      </c>
      <c r="P402" t="s">
        <v>1229</v>
      </c>
    </row>
    <row r="403" spans="1:16" x14ac:dyDescent="0.35">
      <c r="A403" s="1">
        <f t="shared" si="6"/>
        <v>402</v>
      </c>
      <c r="B403" s="1" t="s">
        <v>346</v>
      </c>
      <c r="C403" t="s">
        <v>473</v>
      </c>
      <c r="D403" t="s">
        <v>87</v>
      </c>
      <c r="E403" s="33" t="s">
        <v>81</v>
      </c>
      <c r="F403" s="33" t="s">
        <v>7</v>
      </c>
      <c r="G403" s="33" t="s">
        <v>7</v>
      </c>
      <c r="H403" s="33" t="s">
        <v>7</v>
      </c>
      <c r="I403" s="33" t="s">
        <v>7</v>
      </c>
      <c r="J403" s="33" t="s">
        <v>7</v>
      </c>
      <c r="K403" s="34">
        <v>0.6</v>
      </c>
      <c r="L403" s="34" t="str">
        <f>IF(Noms_de_les_cases[[#This Row],[Nivell 
d''us (%)]]&gt;0.7,"Habitual",IF(Noms_de_les_cases[[#This Row],[Nivell 
d''us (%)]]&lt;0.3,"Minoritari","Ocasional"))</f>
        <v>Ocasional</v>
      </c>
      <c r="M403" s="33" t="s">
        <v>14</v>
      </c>
      <c r="N403" s="33" t="s">
        <v>17</v>
      </c>
      <c r="O403" t="s">
        <v>1218</v>
      </c>
      <c r="P403" t="s">
        <v>1228</v>
      </c>
    </row>
    <row r="404" spans="1:16" x14ac:dyDescent="0.35">
      <c r="A404" s="1">
        <f t="shared" si="6"/>
        <v>403</v>
      </c>
      <c r="B404" s="1" t="s">
        <v>346</v>
      </c>
      <c r="C404" t="s">
        <v>347</v>
      </c>
      <c r="D404" t="s">
        <v>92</v>
      </c>
      <c r="E404" s="33" t="s">
        <v>81</v>
      </c>
      <c r="F404" s="33" t="s">
        <v>7</v>
      </c>
      <c r="G404" s="33" t="s">
        <v>7</v>
      </c>
      <c r="H404" s="33" t="s">
        <v>7</v>
      </c>
      <c r="I404" s="33" t="s">
        <v>7</v>
      </c>
      <c r="J404" s="33" t="s">
        <v>7</v>
      </c>
      <c r="K404" s="34">
        <v>0.8</v>
      </c>
      <c r="L404" s="34" t="str">
        <f>IF(Noms_de_les_cases[[#This Row],[Nivell 
d''us (%)]]&gt;0.7,"Habitual",IF(Noms_de_les_cases[[#This Row],[Nivell 
d''us (%)]]&lt;0.3,"Minoritari","Ocasional"))</f>
        <v>Habitual</v>
      </c>
      <c r="M404" s="33" t="s">
        <v>14</v>
      </c>
      <c r="N404" s="33" t="s">
        <v>17</v>
      </c>
      <c r="O404" t="s">
        <v>1218</v>
      </c>
      <c r="P404" t="s">
        <v>1228</v>
      </c>
    </row>
    <row r="405" spans="1:16" x14ac:dyDescent="0.35">
      <c r="A405" s="1">
        <f t="shared" si="6"/>
        <v>404</v>
      </c>
      <c r="B405" s="1" t="s">
        <v>1298</v>
      </c>
      <c r="C405" t="s">
        <v>707</v>
      </c>
      <c r="D405" t="s">
        <v>84</v>
      </c>
      <c r="E405" s="33" t="s">
        <v>81</v>
      </c>
      <c r="F405" s="33" t="s">
        <v>7</v>
      </c>
      <c r="G405" s="33" t="s">
        <v>7</v>
      </c>
      <c r="H405" s="33" t="s">
        <v>7</v>
      </c>
      <c r="I405" s="33" t="s">
        <v>7</v>
      </c>
      <c r="J405" s="33" t="s">
        <v>8</v>
      </c>
      <c r="K405" s="34">
        <v>0.6</v>
      </c>
      <c r="L405" s="34" t="str">
        <f>IF(Noms_de_les_cases[[#This Row],[Nivell 
d''us (%)]]&gt;0.7,"Habitual",IF(Noms_de_les_cases[[#This Row],[Nivell 
d''us (%)]]&lt;0.3,"Minoritari","Ocasional"))</f>
        <v>Ocasional</v>
      </c>
      <c r="M405" s="33" t="s">
        <v>14</v>
      </c>
      <c r="N405" s="33" t="s">
        <v>17</v>
      </c>
      <c r="O405" t="s">
        <v>1218</v>
      </c>
      <c r="P405" t="s">
        <v>1228</v>
      </c>
    </row>
    <row r="406" spans="1:16" x14ac:dyDescent="0.35">
      <c r="A406" s="1">
        <f t="shared" si="6"/>
        <v>405</v>
      </c>
      <c r="B406" s="1" t="s">
        <v>445</v>
      </c>
      <c r="C406" t="s">
        <v>446</v>
      </c>
      <c r="D406" t="s">
        <v>86</v>
      </c>
      <c r="E406" s="33" t="s">
        <v>81</v>
      </c>
      <c r="F406" s="33" t="s">
        <v>7</v>
      </c>
      <c r="G406" s="33" t="s">
        <v>7</v>
      </c>
      <c r="H406" s="33" t="s">
        <v>7</v>
      </c>
      <c r="I406" s="33" t="s">
        <v>7</v>
      </c>
      <c r="J406" s="33" t="s">
        <v>7</v>
      </c>
      <c r="K406" s="34">
        <v>0.6</v>
      </c>
      <c r="L406" s="34" t="str">
        <f>IF(Noms_de_les_cases[[#This Row],[Nivell 
d''us (%)]]&gt;0.7,"Habitual",IF(Noms_de_les_cases[[#This Row],[Nivell 
d''us (%)]]&lt;0.3,"Minoritari","Ocasional"))</f>
        <v>Ocasional</v>
      </c>
      <c r="M406" s="33" t="s">
        <v>15</v>
      </c>
      <c r="N406" s="33" t="s">
        <v>17</v>
      </c>
      <c r="O406" t="s">
        <v>1237</v>
      </c>
      <c r="P406" t="s">
        <v>1269</v>
      </c>
    </row>
    <row r="407" spans="1:16" x14ac:dyDescent="0.35">
      <c r="A407" s="1">
        <f t="shared" si="6"/>
        <v>406</v>
      </c>
      <c r="B407" s="1" t="s">
        <v>1011</v>
      </c>
      <c r="C407" t="s">
        <v>1012</v>
      </c>
      <c r="D407" t="s">
        <v>89</v>
      </c>
      <c r="E407" s="33" t="s">
        <v>81</v>
      </c>
      <c r="F407" s="33" t="s">
        <v>7</v>
      </c>
      <c r="G407" s="33" t="s">
        <v>7</v>
      </c>
      <c r="H407" s="33" t="s">
        <v>7</v>
      </c>
      <c r="I407" s="33" t="s">
        <v>7</v>
      </c>
      <c r="J407" s="33" t="s">
        <v>7</v>
      </c>
      <c r="K407" s="34">
        <v>0.8</v>
      </c>
      <c r="L407" s="34" t="str">
        <f>IF(Noms_de_les_cases[[#This Row],[Nivell 
d''us (%)]]&gt;0.7,"Habitual",IF(Noms_de_les_cases[[#This Row],[Nivell 
d''us (%)]]&lt;0.3,"Minoritari","Ocasional"))</f>
        <v>Habitual</v>
      </c>
      <c r="M407" s="33" t="s">
        <v>78</v>
      </c>
      <c r="N407" s="33" t="s">
        <v>17</v>
      </c>
      <c r="O407" t="s">
        <v>1218</v>
      </c>
      <c r="P407" t="s">
        <v>1224</v>
      </c>
    </row>
    <row r="408" spans="1:16" x14ac:dyDescent="0.35">
      <c r="A408" s="1">
        <f t="shared" si="6"/>
        <v>407</v>
      </c>
      <c r="B408" s="1" t="s">
        <v>989</v>
      </c>
      <c r="C408" t="s">
        <v>988</v>
      </c>
      <c r="D408" t="s">
        <v>89</v>
      </c>
      <c r="E408" s="33" t="s">
        <v>81</v>
      </c>
      <c r="F408" s="33" t="s">
        <v>8</v>
      </c>
      <c r="G408" s="33" t="s">
        <v>7</v>
      </c>
      <c r="H408" s="33" t="s">
        <v>7</v>
      </c>
      <c r="I408" s="33" t="s">
        <v>8</v>
      </c>
      <c r="J408" s="33" t="s">
        <v>8</v>
      </c>
      <c r="K408" s="34">
        <v>0.4</v>
      </c>
      <c r="L408" s="34" t="str">
        <f>IF(Noms_de_les_cases[[#This Row],[Nivell 
d''us (%)]]&gt;0.7,"Habitual",IF(Noms_de_les_cases[[#This Row],[Nivell 
d''us (%)]]&lt;0.3,"Minoritari","Ocasional"))</f>
        <v>Ocasional</v>
      </c>
      <c r="M408" s="33" t="s">
        <v>78</v>
      </c>
      <c r="N408" s="33" t="s">
        <v>18</v>
      </c>
      <c r="O408" t="s">
        <v>1218</v>
      </c>
      <c r="P408" t="s">
        <v>1224</v>
      </c>
    </row>
    <row r="409" spans="1:16" x14ac:dyDescent="0.35">
      <c r="A409" s="1">
        <f t="shared" si="6"/>
        <v>408</v>
      </c>
      <c r="B409" s="1" t="s">
        <v>673</v>
      </c>
      <c r="C409" t="s">
        <v>674</v>
      </c>
      <c r="D409" t="s">
        <v>84</v>
      </c>
      <c r="E409" s="33" t="s">
        <v>81</v>
      </c>
      <c r="F409" s="33" t="s">
        <v>7</v>
      </c>
      <c r="G409" s="33" t="s">
        <v>7</v>
      </c>
      <c r="H409" s="33" t="s">
        <v>7</v>
      </c>
      <c r="I409" s="33" t="s">
        <v>7</v>
      </c>
      <c r="J409" s="33" t="s">
        <v>7</v>
      </c>
      <c r="K409" s="34">
        <v>1</v>
      </c>
      <c r="L409" s="34" t="str">
        <f>IF(Noms_de_les_cases[[#This Row],[Nivell 
d''us (%)]]&gt;0.7,"Habitual",IF(Noms_de_les_cases[[#This Row],[Nivell 
d''us (%)]]&lt;0.3,"Minoritari","Ocasional"))</f>
        <v>Habitual</v>
      </c>
      <c r="M409" s="33" t="s">
        <v>15</v>
      </c>
      <c r="N409" s="33" t="s">
        <v>17</v>
      </c>
      <c r="O409" t="s">
        <v>1218</v>
      </c>
      <c r="P409" t="s">
        <v>1268</v>
      </c>
    </row>
    <row r="410" spans="1:16" x14ac:dyDescent="0.35">
      <c r="A410" s="1">
        <f t="shared" si="6"/>
        <v>409</v>
      </c>
      <c r="B410" s="1" t="s">
        <v>73</v>
      </c>
      <c r="C410" t="s">
        <v>72</v>
      </c>
      <c r="D410" t="s">
        <v>6</v>
      </c>
      <c r="E410" s="33" t="s">
        <v>81</v>
      </c>
      <c r="F410" s="33" t="s">
        <v>7</v>
      </c>
      <c r="G410" s="33" t="s">
        <v>7</v>
      </c>
      <c r="H410" s="33" t="s">
        <v>7</v>
      </c>
      <c r="I410" s="33" t="s">
        <v>8</v>
      </c>
      <c r="J410" s="33" t="s">
        <v>8</v>
      </c>
      <c r="K410" s="34">
        <v>0.4</v>
      </c>
      <c r="L410" s="34" t="str">
        <f>IF(Noms_de_les_cases[[#This Row],[Nivell 
d''us (%)]]&gt;0.7,"Habitual",IF(Noms_de_les_cases[[#This Row],[Nivell 
d''us (%)]]&lt;0.3,"Minoritari","Ocasional"))</f>
        <v>Ocasional</v>
      </c>
      <c r="M410" s="33" t="s">
        <v>14</v>
      </c>
      <c r="N410" s="33" t="s">
        <v>17</v>
      </c>
      <c r="O410" t="s">
        <v>1218</v>
      </c>
      <c r="P410" t="s">
        <v>1228</v>
      </c>
    </row>
    <row r="411" spans="1:16" x14ac:dyDescent="0.35">
      <c r="A411" s="1">
        <f t="shared" si="6"/>
        <v>410</v>
      </c>
      <c r="B411" s="1" t="s">
        <v>73</v>
      </c>
      <c r="C411" t="s">
        <v>223</v>
      </c>
      <c r="D411" t="s">
        <v>88</v>
      </c>
      <c r="E411" s="33" t="s">
        <v>81</v>
      </c>
      <c r="F411" s="33" t="s">
        <v>7</v>
      </c>
      <c r="G411" s="33" t="s">
        <v>7</v>
      </c>
      <c r="H411" s="33" t="s">
        <v>7</v>
      </c>
      <c r="I411" s="33" t="s">
        <v>7</v>
      </c>
      <c r="J411" s="33" t="s">
        <v>7</v>
      </c>
      <c r="K411" s="34">
        <v>1</v>
      </c>
      <c r="L411" s="34" t="str">
        <f>IF(Noms_de_les_cases[[#This Row],[Nivell 
d''us (%)]]&gt;0.7,"Habitual",IF(Noms_de_les_cases[[#This Row],[Nivell 
d''us (%)]]&lt;0.3,"Minoritari","Ocasional"))</f>
        <v>Habitual</v>
      </c>
      <c r="M411" s="33" t="s">
        <v>14</v>
      </c>
      <c r="N411" s="33" t="s">
        <v>17</v>
      </c>
      <c r="O411" t="s">
        <v>1218</v>
      </c>
      <c r="P411" t="s">
        <v>1228</v>
      </c>
    </row>
    <row r="412" spans="1:16" x14ac:dyDescent="0.35">
      <c r="A412" s="1">
        <f t="shared" si="6"/>
        <v>411</v>
      </c>
      <c r="B412" s="1" t="s">
        <v>789</v>
      </c>
      <c r="C412" t="s">
        <v>788</v>
      </c>
      <c r="D412" t="s">
        <v>24</v>
      </c>
      <c r="E412" s="33" t="s">
        <v>81</v>
      </c>
      <c r="F412" s="33" t="s">
        <v>7</v>
      </c>
      <c r="G412" s="33" t="s">
        <v>7</v>
      </c>
      <c r="H412" s="33" t="s">
        <v>7</v>
      </c>
      <c r="I412" s="33" t="s">
        <v>8</v>
      </c>
      <c r="J412" s="33" t="s">
        <v>8</v>
      </c>
      <c r="K412" s="34">
        <v>0.4</v>
      </c>
      <c r="L412" s="34" t="str">
        <f>IF(Noms_de_les_cases[[#This Row],[Nivell 
d''us (%)]]&gt;0.7,"Habitual",IF(Noms_de_les_cases[[#This Row],[Nivell 
d''us (%)]]&lt;0.3,"Minoritari","Ocasional"))</f>
        <v>Ocasional</v>
      </c>
      <c r="M412" s="33" t="s">
        <v>14</v>
      </c>
      <c r="N412" s="33" t="s">
        <v>17</v>
      </c>
      <c r="O412" t="s">
        <v>1218</v>
      </c>
      <c r="P412" t="s">
        <v>1228</v>
      </c>
    </row>
    <row r="413" spans="1:16" x14ac:dyDescent="0.35">
      <c r="A413" s="1">
        <f t="shared" si="6"/>
        <v>412</v>
      </c>
      <c r="B413" s="1" t="s">
        <v>304</v>
      </c>
      <c r="C413" t="s">
        <v>307</v>
      </c>
      <c r="D413" t="s">
        <v>92</v>
      </c>
      <c r="E413" s="33" t="s">
        <v>81</v>
      </c>
      <c r="F413" s="33" t="s">
        <v>7</v>
      </c>
      <c r="G413" s="33" t="s">
        <v>8</v>
      </c>
      <c r="H413" s="33" t="s">
        <v>7</v>
      </c>
      <c r="I413" s="33" t="s">
        <v>8</v>
      </c>
      <c r="J413" s="33" t="s">
        <v>8</v>
      </c>
      <c r="K413" s="34">
        <v>0.4</v>
      </c>
      <c r="L413" s="34" t="str">
        <f>IF(Noms_de_les_cases[[#This Row],[Nivell 
d''us (%)]]&gt;0.7,"Habitual",IF(Noms_de_les_cases[[#This Row],[Nivell 
d''us (%)]]&lt;0.3,"Minoritari","Ocasional"))</f>
        <v>Ocasional</v>
      </c>
      <c r="M413" s="33" t="s">
        <v>15</v>
      </c>
      <c r="N413" s="33" t="s">
        <v>19</v>
      </c>
      <c r="O413" t="s">
        <v>1234</v>
      </c>
      <c r="P413" t="s">
        <v>1270</v>
      </c>
    </row>
    <row r="414" spans="1:16" x14ac:dyDescent="0.35">
      <c r="A414" s="1">
        <f t="shared" si="6"/>
        <v>413</v>
      </c>
      <c r="B414" s="1" t="s">
        <v>25</v>
      </c>
      <c r="C414" t="s">
        <v>23</v>
      </c>
      <c r="D414" t="s">
        <v>24</v>
      </c>
      <c r="E414" s="33" t="s">
        <v>81</v>
      </c>
      <c r="F414" s="33" t="s">
        <v>7</v>
      </c>
      <c r="G414" s="33" t="s">
        <v>7</v>
      </c>
      <c r="H414" s="33" t="s">
        <v>7</v>
      </c>
      <c r="I414" s="33" t="s">
        <v>8</v>
      </c>
      <c r="J414" s="33" t="s">
        <v>7</v>
      </c>
      <c r="K414" s="34">
        <v>0.8</v>
      </c>
      <c r="L414" s="34" t="str">
        <f>IF(Noms_de_les_cases[[#This Row],[Nivell 
d''us (%)]]&gt;0.7,"Habitual",IF(Noms_de_les_cases[[#This Row],[Nivell 
d''us (%)]]&lt;0.3,"Minoritari","Ocasional"))</f>
        <v>Habitual</v>
      </c>
      <c r="M414" s="33" t="s">
        <v>14</v>
      </c>
      <c r="N414" s="33" t="s">
        <v>17</v>
      </c>
      <c r="O414" t="s">
        <v>1218</v>
      </c>
      <c r="P414" t="s">
        <v>1228</v>
      </c>
    </row>
    <row r="415" spans="1:16" x14ac:dyDescent="0.35">
      <c r="A415" s="1">
        <f t="shared" si="6"/>
        <v>414</v>
      </c>
      <c r="B415" s="1" t="s">
        <v>25</v>
      </c>
      <c r="C415" t="s">
        <v>318</v>
      </c>
      <c r="D415" t="s">
        <v>92</v>
      </c>
      <c r="E415" s="33" t="s">
        <v>81</v>
      </c>
      <c r="F415" s="33" t="s">
        <v>7</v>
      </c>
      <c r="G415" s="33" t="s">
        <v>8</v>
      </c>
      <c r="H415" s="33" t="s">
        <v>7</v>
      </c>
      <c r="I415" s="33" t="s">
        <v>8</v>
      </c>
      <c r="J415" s="33" t="s">
        <v>8</v>
      </c>
      <c r="K415" s="34">
        <v>0.2</v>
      </c>
      <c r="L415" s="34" t="str">
        <f>IF(Noms_de_les_cases[[#This Row],[Nivell 
d''us (%)]]&gt;0.7,"Habitual",IF(Noms_de_les_cases[[#This Row],[Nivell 
d''us (%)]]&lt;0.3,"Minoritari","Ocasional"))</f>
        <v>Minoritari</v>
      </c>
      <c r="M415" s="33" t="s">
        <v>14</v>
      </c>
      <c r="N415" s="33" t="s">
        <v>17</v>
      </c>
      <c r="O415" t="s">
        <v>1218</v>
      </c>
      <c r="P415" t="s">
        <v>1228</v>
      </c>
    </row>
    <row r="416" spans="1:16" x14ac:dyDescent="0.35">
      <c r="A416" s="1">
        <f t="shared" si="6"/>
        <v>415</v>
      </c>
      <c r="B416" s="1" t="s">
        <v>25</v>
      </c>
      <c r="C416" t="s">
        <v>854</v>
      </c>
      <c r="D416" t="s">
        <v>181</v>
      </c>
      <c r="E416" s="33" t="s">
        <v>81</v>
      </c>
      <c r="F416" s="33" t="s">
        <v>7</v>
      </c>
      <c r="G416" s="33" t="s">
        <v>7</v>
      </c>
      <c r="H416" s="33" t="s">
        <v>7</v>
      </c>
      <c r="I416" s="33" t="s">
        <v>7</v>
      </c>
      <c r="J416" s="33" t="s">
        <v>7</v>
      </c>
      <c r="K416" s="34">
        <v>1</v>
      </c>
      <c r="L416" s="34" t="str">
        <f>IF(Noms_de_les_cases[[#This Row],[Nivell 
d''us (%)]]&gt;0.7,"Habitual",IF(Noms_de_les_cases[[#This Row],[Nivell 
d''us (%)]]&lt;0.3,"Minoritari","Ocasional"))</f>
        <v>Habitual</v>
      </c>
      <c r="M416" s="33" t="s">
        <v>14</v>
      </c>
      <c r="N416" s="33" t="s">
        <v>17</v>
      </c>
      <c r="O416" t="s">
        <v>1218</v>
      </c>
      <c r="P416" t="s">
        <v>1228</v>
      </c>
    </row>
    <row r="417" spans="1:16" x14ac:dyDescent="0.35">
      <c r="A417" s="1">
        <f t="shared" si="6"/>
        <v>416</v>
      </c>
      <c r="B417" s="1" t="s">
        <v>1075</v>
      </c>
      <c r="C417" t="s">
        <v>854</v>
      </c>
      <c r="D417" t="s">
        <v>181</v>
      </c>
      <c r="E417" s="33" t="s">
        <v>81</v>
      </c>
      <c r="F417" s="33" t="s">
        <v>8</v>
      </c>
      <c r="G417" s="33" t="s">
        <v>8</v>
      </c>
      <c r="H417" s="33" t="s">
        <v>7</v>
      </c>
      <c r="I417" s="33" t="s">
        <v>8</v>
      </c>
      <c r="J417" s="33" t="s">
        <v>8</v>
      </c>
      <c r="K417" s="34">
        <v>0.4</v>
      </c>
      <c r="L417" s="34" t="str">
        <f>IF(Noms_de_les_cases[[#This Row],[Nivell 
d''us (%)]]&gt;0.7,"Habitual",IF(Noms_de_les_cases[[#This Row],[Nivell 
d''us (%)]]&lt;0.3,"Minoritari","Ocasional"))</f>
        <v>Ocasional</v>
      </c>
      <c r="M417" s="33" t="s">
        <v>14</v>
      </c>
      <c r="N417" s="33" t="s">
        <v>18</v>
      </c>
      <c r="O417" t="s">
        <v>1218</v>
      </c>
      <c r="P417" t="s">
        <v>1228</v>
      </c>
    </row>
    <row r="418" spans="1:16" x14ac:dyDescent="0.35">
      <c r="A418" s="1">
        <f t="shared" si="6"/>
        <v>417</v>
      </c>
      <c r="B418" s="1" t="s">
        <v>892</v>
      </c>
      <c r="C418" t="s">
        <v>893</v>
      </c>
      <c r="D418" t="s">
        <v>181</v>
      </c>
      <c r="E418" s="33" t="s">
        <v>81</v>
      </c>
      <c r="F418" s="33" t="s">
        <v>7</v>
      </c>
      <c r="G418" s="33" t="s">
        <v>7</v>
      </c>
      <c r="H418" s="33" t="s">
        <v>7</v>
      </c>
      <c r="I418" s="33" t="s">
        <v>7</v>
      </c>
      <c r="J418" s="33" t="s">
        <v>7</v>
      </c>
      <c r="K418" s="34">
        <v>0.6</v>
      </c>
      <c r="L418" s="34" t="str">
        <f>IF(Noms_de_les_cases[[#This Row],[Nivell 
d''us (%)]]&gt;0.7,"Habitual",IF(Noms_de_les_cases[[#This Row],[Nivell 
d''us (%)]]&lt;0.3,"Minoritari","Ocasional"))</f>
        <v>Ocasional</v>
      </c>
      <c r="M418" s="33" t="s">
        <v>14</v>
      </c>
      <c r="N418" s="33" t="s">
        <v>17</v>
      </c>
      <c r="O418" t="s">
        <v>1218</v>
      </c>
      <c r="P418" t="s">
        <v>1228</v>
      </c>
    </row>
    <row r="419" spans="1:16" x14ac:dyDescent="0.35">
      <c r="A419" s="1">
        <f t="shared" si="6"/>
        <v>418</v>
      </c>
      <c r="B419" s="1" t="s">
        <v>1322</v>
      </c>
      <c r="C419" t="s">
        <v>891</v>
      </c>
      <c r="D419" t="s">
        <v>181</v>
      </c>
      <c r="E419" s="33" t="s">
        <v>81</v>
      </c>
      <c r="F419" s="33" t="s">
        <v>7</v>
      </c>
      <c r="G419" s="33" t="s">
        <v>7</v>
      </c>
      <c r="H419" s="33" t="s">
        <v>7</v>
      </c>
      <c r="I419" s="33" t="s">
        <v>8</v>
      </c>
      <c r="J419" s="33" t="s">
        <v>8</v>
      </c>
      <c r="K419" s="34">
        <v>0.2</v>
      </c>
      <c r="L419" s="34" t="str">
        <f>IF(Noms_de_les_cases[[#This Row],[Nivell 
d''us (%)]]&gt;0.7,"Habitual",IF(Noms_de_les_cases[[#This Row],[Nivell 
d''us (%)]]&lt;0.3,"Minoritari","Ocasional"))</f>
        <v>Minoritari</v>
      </c>
      <c r="M419" s="33" t="s">
        <v>14</v>
      </c>
      <c r="N419" s="33" t="s">
        <v>17</v>
      </c>
      <c r="O419" t="s">
        <v>1218</v>
      </c>
      <c r="P419" t="s">
        <v>1228</v>
      </c>
    </row>
    <row r="420" spans="1:16" x14ac:dyDescent="0.35">
      <c r="A420" s="1">
        <f t="shared" si="6"/>
        <v>419</v>
      </c>
      <c r="B420" s="1" t="s">
        <v>95</v>
      </c>
      <c r="C420" t="s">
        <v>96</v>
      </c>
      <c r="D420" t="s">
        <v>91</v>
      </c>
      <c r="E420" s="33" t="s">
        <v>81</v>
      </c>
      <c r="F420" s="33" t="s">
        <v>7</v>
      </c>
      <c r="G420" s="33" t="s">
        <v>7</v>
      </c>
      <c r="H420" s="33" t="s">
        <v>7</v>
      </c>
      <c r="I420" s="33" t="s">
        <v>7</v>
      </c>
      <c r="J420" s="33" t="s">
        <v>7</v>
      </c>
      <c r="K420" s="34">
        <v>0.8</v>
      </c>
      <c r="L420" s="34" t="str">
        <f>IF(Noms_de_les_cases[[#This Row],[Nivell 
d''us (%)]]&gt;0.7,"Habitual",IF(Noms_de_les_cases[[#This Row],[Nivell 
d''us (%)]]&lt;0.3,"Minoritari","Ocasional"))</f>
        <v>Habitual</v>
      </c>
      <c r="M420" s="33" t="s">
        <v>14</v>
      </c>
      <c r="N420" s="33" t="s">
        <v>17</v>
      </c>
      <c r="O420" t="s">
        <v>1218</v>
      </c>
      <c r="P420" t="s">
        <v>1228</v>
      </c>
    </row>
    <row r="421" spans="1:16" x14ac:dyDescent="0.35">
      <c r="A421" s="1">
        <f t="shared" si="6"/>
        <v>420</v>
      </c>
      <c r="B421" s="1" t="s">
        <v>51</v>
      </c>
      <c r="C421" t="s">
        <v>52</v>
      </c>
      <c r="D421" t="s">
        <v>6</v>
      </c>
      <c r="E421" s="33" t="s">
        <v>81</v>
      </c>
      <c r="F421" s="33" t="s">
        <v>7</v>
      </c>
      <c r="G421" s="33" t="s">
        <v>7</v>
      </c>
      <c r="H421" s="33" t="s">
        <v>7</v>
      </c>
      <c r="I421" s="33" t="s">
        <v>7</v>
      </c>
      <c r="J421" s="33" t="s">
        <v>7</v>
      </c>
      <c r="K421" s="34">
        <v>0.8</v>
      </c>
      <c r="L421" s="34" t="str">
        <f>IF(Noms_de_les_cases[[#This Row],[Nivell 
d''us (%)]]&gt;0.7,"Habitual",IF(Noms_de_les_cases[[#This Row],[Nivell 
d''us (%)]]&lt;0.3,"Minoritari","Ocasional"))</f>
        <v>Habitual</v>
      </c>
      <c r="M421" s="33" t="s">
        <v>14</v>
      </c>
      <c r="N421" s="33" t="s">
        <v>17</v>
      </c>
      <c r="O421" t="s">
        <v>1218</v>
      </c>
      <c r="P421" t="s">
        <v>1228</v>
      </c>
    </row>
    <row r="422" spans="1:16" x14ac:dyDescent="0.35">
      <c r="A422" s="1">
        <f t="shared" si="6"/>
        <v>421</v>
      </c>
      <c r="B422" s="1" t="s">
        <v>803</v>
      </c>
      <c r="C422" t="s">
        <v>799</v>
      </c>
      <c r="D422" t="s">
        <v>24</v>
      </c>
      <c r="E422" s="33" t="s">
        <v>81</v>
      </c>
      <c r="F422" s="33" t="s">
        <v>8</v>
      </c>
      <c r="G422" s="33" t="s">
        <v>7</v>
      </c>
      <c r="H422" s="33" t="s">
        <v>7</v>
      </c>
      <c r="I422" s="33" t="s">
        <v>8</v>
      </c>
      <c r="J422" s="33" t="s">
        <v>7</v>
      </c>
      <c r="K422" s="34">
        <v>0.6</v>
      </c>
      <c r="L422" s="34" t="str">
        <f>IF(Noms_de_les_cases[[#This Row],[Nivell 
d''us (%)]]&gt;0.7,"Habitual",IF(Noms_de_les_cases[[#This Row],[Nivell 
d''us (%)]]&lt;0.3,"Minoritari","Ocasional"))</f>
        <v>Ocasional</v>
      </c>
      <c r="M422" s="33" t="s">
        <v>14</v>
      </c>
      <c r="N422" s="33" t="s">
        <v>18</v>
      </c>
      <c r="O422" t="s">
        <v>1218</v>
      </c>
      <c r="P422" t="s">
        <v>1228</v>
      </c>
    </row>
    <row r="423" spans="1:16" x14ac:dyDescent="0.35">
      <c r="A423" s="1">
        <f t="shared" si="6"/>
        <v>422</v>
      </c>
      <c r="B423" s="1" t="s">
        <v>377</v>
      </c>
      <c r="C423" t="s">
        <v>378</v>
      </c>
      <c r="D423" t="s">
        <v>86</v>
      </c>
      <c r="E423" s="33" t="s">
        <v>81</v>
      </c>
      <c r="F423" s="33" t="s">
        <v>7</v>
      </c>
      <c r="G423" s="33" t="s">
        <v>7</v>
      </c>
      <c r="H423" s="33" t="s">
        <v>7</v>
      </c>
      <c r="I423" s="33" t="s">
        <v>7</v>
      </c>
      <c r="J423" s="33" t="s">
        <v>7</v>
      </c>
      <c r="K423" s="34">
        <v>0.6</v>
      </c>
      <c r="L423" s="34" t="str">
        <f>IF(Noms_de_les_cases[[#This Row],[Nivell 
d''us (%)]]&gt;0.7,"Habitual",IF(Noms_de_les_cases[[#This Row],[Nivell 
d''us (%)]]&lt;0.3,"Minoritari","Ocasional"))</f>
        <v>Ocasional</v>
      </c>
      <c r="M423" s="33" t="s">
        <v>14</v>
      </c>
      <c r="N423" s="33" t="s">
        <v>17</v>
      </c>
      <c r="O423" t="s">
        <v>1218</v>
      </c>
      <c r="P423" t="s">
        <v>1228</v>
      </c>
    </row>
    <row r="424" spans="1:16" x14ac:dyDescent="0.35">
      <c r="A424" s="1">
        <f t="shared" si="6"/>
        <v>423</v>
      </c>
      <c r="B424" s="1" t="s">
        <v>1462</v>
      </c>
      <c r="C424" t="s">
        <v>258</v>
      </c>
      <c r="D424" t="s">
        <v>88</v>
      </c>
      <c r="E424" s="33" t="s">
        <v>81</v>
      </c>
      <c r="F424" s="33" t="s">
        <v>7</v>
      </c>
      <c r="G424" s="33" t="s">
        <v>7</v>
      </c>
      <c r="H424" s="33" t="s">
        <v>7</v>
      </c>
      <c r="I424" s="33" t="s">
        <v>8</v>
      </c>
      <c r="J424" s="33" t="s">
        <v>8</v>
      </c>
      <c r="K424" s="34">
        <v>0.2</v>
      </c>
      <c r="L424" s="34" t="str">
        <f>IF(Noms_de_les_cases[[#This Row],[Nivell 
d''us (%)]]&gt;0.7,"Habitual",IF(Noms_de_les_cases[[#This Row],[Nivell 
d''us (%)]]&lt;0.3,"Minoritari","Ocasional"))</f>
        <v>Minoritari</v>
      </c>
      <c r="M424" s="33" t="s">
        <v>14</v>
      </c>
      <c r="N424" s="33" t="s">
        <v>17</v>
      </c>
      <c r="O424" t="s">
        <v>1218</v>
      </c>
      <c r="P424" t="s">
        <v>1228</v>
      </c>
    </row>
    <row r="425" spans="1:16" x14ac:dyDescent="0.35">
      <c r="A425" s="1">
        <f t="shared" si="6"/>
        <v>424</v>
      </c>
      <c r="B425" s="1" t="s">
        <v>1462</v>
      </c>
      <c r="C425" t="s">
        <v>936</v>
      </c>
      <c r="D425" t="s">
        <v>89</v>
      </c>
      <c r="E425" s="33" t="s">
        <v>81</v>
      </c>
      <c r="F425" s="33" t="s">
        <v>7</v>
      </c>
      <c r="G425" s="33" t="s">
        <v>7</v>
      </c>
      <c r="H425" s="33" t="s">
        <v>7</v>
      </c>
      <c r="I425" s="33" t="s">
        <v>8</v>
      </c>
      <c r="J425" s="33" t="s">
        <v>8</v>
      </c>
      <c r="K425" s="34">
        <v>0.2</v>
      </c>
      <c r="L425" s="34" t="str">
        <f>IF(Noms_de_les_cases[[#This Row],[Nivell 
d''us (%)]]&gt;0.7,"Habitual",IF(Noms_de_les_cases[[#This Row],[Nivell 
d''us (%)]]&lt;0.3,"Minoritari","Ocasional"))</f>
        <v>Minoritari</v>
      </c>
      <c r="M425" s="33" t="s">
        <v>14</v>
      </c>
      <c r="N425" s="33" t="s">
        <v>17</v>
      </c>
      <c r="O425" t="s">
        <v>1218</v>
      </c>
      <c r="P425" t="s">
        <v>1228</v>
      </c>
    </row>
    <row r="426" spans="1:16" x14ac:dyDescent="0.35">
      <c r="A426" s="1">
        <f t="shared" si="6"/>
        <v>425</v>
      </c>
      <c r="B426" s="1" t="s">
        <v>199</v>
      </c>
      <c r="C426" t="s">
        <v>198</v>
      </c>
      <c r="D426" t="s">
        <v>24</v>
      </c>
      <c r="E426" s="33" t="s">
        <v>81</v>
      </c>
      <c r="F426" s="33" t="s">
        <v>7</v>
      </c>
      <c r="G426" s="33" t="s">
        <v>7</v>
      </c>
      <c r="H426" s="33" t="s">
        <v>7</v>
      </c>
      <c r="I426" s="33" t="s">
        <v>8</v>
      </c>
      <c r="J426" s="33" t="s">
        <v>7</v>
      </c>
      <c r="K426" s="34">
        <v>0.6</v>
      </c>
      <c r="L426" s="34" t="str">
        <f>IF(Noms_de_les_cases[[#This Row],[Nivell 
d''us (%)]]&gt;0.7,"Habitual",IF(Noms_de_les_cases[[#This Row],[Nivell 
d''us (%)]]&lt;0.3,"Minoritari","Ocasional"))</f>
        <v>Ocasional</v>
      </c>
      <c r="M426" s="33" t="s">
        <v>14</v>
      </c>
      <c r="N426" s="33" t="s">
        <v>17</v>
      </c>
      <c r="O426" t="s">
        <v>1235</v>
      </c>
      <c r="P426" t="s">
        <v>1230</v>
      </c>
    </row>
    <row r="427" spans="1:16" x14ac:dyDescent="0.35">
      <c r="A427" s="1">
        <f t="shared" si="6"/>
        <v>426</v>
      </c>
      <c r="B427" s="1" t="s">
        <v>1044</v>
      </c>
      <c r="C427" t="s">
        <v>809</v>
      </c>
      <c r="D427" t="s">
        <v>24</v>
      </c>
      <c r="E427" s="33" t="s">
        <v>81</v>
      </c>
      <c r="F427" s="33" t="s">
        <v>7</v>
      </c>
      <c r="G427" s="33" t="s">
        <v>7</v>
      </c>
      <c r="H427" s="33" t="s">
        <v>7</v>
      </c>
      <c r="I427" s="33" t="s">
        <v>8</v>
      </c>
      <c r="J427" s="33" t="s">
        <v>8</v>
      </c>
      <c r="K427" s="34">
        <v>0.2</v>
      </c>
      <c r="L427" s="34" t="str">
        <f>IF(Noms_de_les_cases[[#This Row],[Nivell 
d''us (%)]]&gt;0.7,"Habitual",IF(Noms_de_les_cases[[#This Row],[Nivell 
d''us (%)]]&lt;0.3,"Minoritari","Ocasional"))</f>
        <v>Minoritari</v>
      </c>
      <c r="M427" s="33" t="s">
        <v>14</v>
      </c>
      <c r="N427" s="33" t="s">
        <v>17</v>
      </c>
      <c r="O427" t="s">
        <v>1218</v>
      </c>
      <c r="P427" t="s">
        <v>1228</v>
      </c>
    </row>
    <row r="428" spans="1:16" x14ac:dyDescent="0.35">
      <c r="A428" s="1">
        <f t="shared" si="6"/>
        <v>427</v>
      </c>
      <c r="B428" s="1" t="s">
        <v>99</v>
      </c>
      <c r="C428" t="s">
        <v>100</v>
      </c>
      <c r="D428" t="s">
        <v>90</v>
      </c>
      <c r="E428" s="33" t="s">
        <v>81</v>
      </c>
      <c r="F428" s="33" t="s">
        <v>7</v>
      </c>
      <c r="G428" s="33" t="s">
        <v>7</v>
      </c>
      <c r="H428" s="33" t="s">
        <v>7</v>
      </c>
      <c r="I428" s="33" t="s">
        <v>7</v>
      </c>
      <c r="J428" s="33" t="s">
        <v>7</v>
      </c>
      <c r="K428" s="34">
        <v>0.8</v>
      </c>
      <c r="L428" s="34" t="str">
        <f>IF(Noms_de_les_cases[[#This Row],[Nivell 
d''us (%)]]&gt;0.7,"Habitual",IF(Noms_de_les_cases[[#This Row],[Nivell 
d''us (%)]]&lt;0.3,"Minoritari","Ocasional"))</f>
        <v>Habitual</v>
      </c>
      <c r="M428" s="33" t="s">
        <v>14</v>
      </c>
      <c r="N428" s="33" t="s">
        <v>17</v>
      </c>
      <c r="O428" t="s">
        <v>1218</v>
      </c>
      <c r="P428" t="s">
        <v>1228</v>
      </c>
    </row>
    <row r="429" spans="1:16" x14ac:dyDescent="0.35">
      <c r="A429" s="1">
        <f t="shared" si="6"/>
        <v>428</v>
      </c>
      <c r="B429" s="1" t="s">
        <v>1078</v>
      </c>
      <c r="C429" t="s">
        <v>75</v>
      </c>
      <c r="D429" t="s">
        <v>6</v>
      </c>
      <c r="E429" s="33" t="s">
        <v>81</v>
      </c>
      <c r="F429" s="33" t="s">
        <v>7</v>
      </c>
      <c r="G429" s="33" t="s">
        <v>7</v>
      </c>
      <c r="H429" s="33" t="s">
        <v>7</v>
      </c>
      <c r="I429" s="33" t="s">
        <v>8</v>
      </c>
      <c r="J429" s="33" t="s">
        <v>7</v>
      </c>
      <c r="K429" s="34">
        <v>0.6</v>
      </c>
      <c r="L429" s="34" t="str">
        <f>IF(Noms_de_les_cases[[#This Row],[Nivell 
d''us (%)]]&gt;0.7,"Habitual",IF(Noms_de_les_cases[[#This Row],[Nivell 
d''us (%)]]&lt;0.3,"Minoritari","Ocasional"))</f>
        <v>Ocasional</v>
      </c>
      <c r="M429" s="33" t="s">
        <v>14</v>
      </c>
      <c r="N429" s="33" t="s">
        <v>17</v>
      </c>
      <c r="O429" t="s">
        <v>1218</v>
      </c>
      <c r="P429" t="s">
        <v>1228</v>
      </c>
    </row>
    <row r="430" spans="1:16" x14ac:dyDescent="0.35">
      <c r="A430" s="1">
        <f t="shared" si="6"/>
        <v>429</v>
      </c>
      <c r="B430" s="1" t="s">
        <v>382</v>
      </c>
      <c r="C430" t="s">
        <v>378</v>
      </c>
      <c r="D430" t="s">
        <v>86</v>
      </c>
      <c r="E430" s="33" t="s">
        <v>81</v>
      </c>
      <c r="F430" s="33" t="s">
        <v>7</v>
      </c>
      <c r="G430" s="33" t="s">
        <v>7</v>
      </c>
      <c r="H430" s="33" t="s">
        <v>7</v>
      </c>
      <c r="I430" s="33" t="s">
        <v>8</v>
      </c>
      <c r="J430" s="33" t="s">
        <v>8</v>
      </c>
      <c r="K430" s="34">
        <v>0.2</v>
      </c>
      <c r="L430" s="34" t="str">
        <f>IF(Noms_de_les_cases[[#This Row],[Nivell 
d''us (%)]]&gt;0.7,"Habitual",IF(Noms_de_les_cases[[#This Row],[Nivell 
d''us (%)]]&lt;0.3,"Minoritari","Ocasional"))</f>
        <v>Minoritari</v>
      </c>
      <c r="M430" s="33" t="s">
        <v>15</v>
      </c>
      <c r="N430" s="33" t="s">
        <v>17</v>
      </c>
      <c r="O430" t="s">
        <v>1218</v>
      </c>
      <c r="P430" t="s">
        <v>1273</v>
      </c>
    </row>
    <row r="431" spans="1:16" x14ac:dyDescent="0.35">
      <c r="A431" s="1">
        <f t="shared" si="6"/>
        <v>430</v>
      </c>
      <c r="B431" s="1" t="s">
        <v>382</v>
      </c>
      <c r="C431" t="s">
        <v>110</v>
      </c>
      <c r="D431" t="s">
        <v>86</v>
      </c>
      <c r="E431" s="33" t="s">
        <v>81</v>
      </c>
      <c r="F431" s="33" t="s">
        <v>7</v>
      </c>
      <c r="G431" s="33" t="s">
        <v>7</v>
      </c>
      <c r="H431" s="33" t="s">
        <v>7</v>
      </c>
      <c r="I431" s="33" t="s">
        <v>8</v>
      </c>
      <c r="J431" s="33" t="s">
        <v>8</v>
      </c>
      <c r="K431" s="34">
        <v>0.2</v>
      </c>
      <c r="L431" s="34" t="str">
        <f>IF(Noms_de_les_cases[[#This Row],[Nivell 
d''us (%)]]&gt;0.7,"Habitual",IF(Noms_de_les_cases[[#This Row],[Nivell 
d''us (%)]]&lt;0.3,"Minoritari","Ocasional"))</f>
        <v>Minoritari</v>
      </c>
      <c r="M431" s="33" t="s">
        <v>15</v>
      </c>
      <c r="N431" s="33" t="s">
        <v>17</v>
      </c>
      <c r="O431" t="s">
        <v>1218</v>
      </c>
      <c r="P431" t="s">
        <v>1273</v>
      </c>
    </row>
    <row r="432" spans="1:16" x14ac:dyDescent="0.35">
      <c r="A432" s="1">
        <f t="shared" si="6"/>
        <v>431</v>
      </c>
      <c r="B432" s="1" t="s">
        <v>555</v>
      </c>
      <c r="C432" t="s">
        <v>554</v>
      </c>
      <c r="D432" t="s">
        <v>85</v>
      </c>
      <c r="E432" s="33" t="s">
        <v>81</v>
      </c>
      <c r="F432" s="33" t="s">
        <v>7</v>
      </c>
      <c r="G432" s="33" t="s">
        <v>7</v>
      </c>
      <c r="H432" s="33" t="s">
        <v>7</v>
      </c>
      <c r="I432" s="33" t="s">
        <v>8</v>
      </c>
      <c r="J432" s="33" t="s">
        <v>8</v>
      </c>
      <c r="K432" s="34">
        <v>0.4</v>
      </c>
      <c r="L432" s="34" t="str">
        <f>IF(Noms_de_les_cases[[#This Row],[Nivell 
d''us (%)]]&gt;0.7,"Habitual",IF(Noms_de_les_cases[[#This Row],[Nivell 
d''us (%)]]&lt;0.3,"Minoritari","Ocasional"))</f>
        <v>Ocasional</v>
      </c>
      <c r="M432" s="33" t="s">
        <v>14</v>
      </c>
      <c r="N432" s="33" t="s">
        <v>17</v>
      </c>
      <c r="O432" t="s">
        <v>1218</v>
      </c>
      <c r="P432" t="s">
        <v>1228</v>
      </c>
    </row>
    <row r="433" spans="1:16" x14ac:dyDescent="0.35">
      <c r="A433" s="1">
        <f t="shared" si="6"/>
        <v>432</v>
      </c>
      <c r="B433" s="1" t="s">
        <v>1488</v>
      </c>
      <c r="C433" t="s">
        <v>288</v>
      </c>
      <c r="D433" t="s">
        <v>92</v>
      </c>
      <c r="E433" s="33" t="s">
        <v>81</v>
      </c>
      <c r="F433" s="33" t="s">
        <v>7</v>
      </c>
      <c r="G433" s="33" t="s">
        <v>7</v>
      </c>
      <c r="H433" s="33" t="s">
        <v>7</v>
      </c>
      <c r="I433" s="33" t="s">
        <v>8</v>
      </c>
      <c r="J433" s="33" t="s">
        <v>8</v>
      </c>
      <c r="K433" s="34">
        <v>0.2</v>
      </c>
      <c r="L433" s="34" t="str">
        <f>IF(Noms_de_les_cases[[#This Row],[Nivell 
d''us (%)]]&gt;0.7,"Habitual",IF(Noms_de_les_cases[[#This Row],[Nivell 
d''us (%)]]&lt;0.3,"Minoritari","Ocasional"))</f>
        <v>Minoritari</v>
      </c>
      <c r="M433" s="33" t="s">
        <v>78</v>
      </c>
      <c r="N433" s="33" t="s">
        <v>17</v>
      </c>
      <c r="O433" t="s">
        <v>1218</v>
      </c>
      <c r="P433" t="s">
        <v>1224</v>
      </c>
    </row>
    <row r="434" spans="1:16" x14ac:dyDescent="0.35">
      <c r="A434" s="1">
        <f t="shared" si="6"/>
        <v>433</v>
      </c>
      <c r="B434" s="1" t="s">
        <v>1114</v>
      </c>
      <c r="C434" t="s">
        <v>23</v>
      </c>
      <c r="D434" t="s">
        <v>24</v>
      </c>
      <c r="E434" s="33" t="s">
        <v>81</v>
      </c>
      <c r="F434" s="33" t="s">
        <v>8</v>
      </c>
      <c r="G434" s="33" t="s">
        <v>7</v>
      </c>
      <c r="H434" s="33" t="s">
        <v>7</v>
      </c>
      <c r="I434" s="33" t="s">
        <v>8</v>
      </c>
      <c r="J434" s="33" t="s">
        <v>8</v>
      </c>
      <c r="K434" s="34">
        <v>0.2</v>
      </c>
      <c r="L434" s="34" t="str">
        <f>IF(Noms_de_les_cases[[#This Row],[Nivell 
d''us (%)]]&gt;0.7,"Habitual",IF(Noms_de_les_cases[[#This Row],[Nivell 
d''us (%)]]&lt;0.3,"Minoritari","Ocasional"))</f>
        <v>Minoritari</v>
      </c>
      <c r="M434" s="33" t="s">
        <v>78</v>
      </c>
      <c r="N434" s="33" t="s">
        <v>18</v>
      </c>
      <c r="O434" t="s">
        <v>1218</v>
      </c>
      <c r="P434" t="s">
        <v>1224</v>
      </c>
    </row>
    <row r="435" spans="1:16" x14ac:dyDescent="0.35">
      <c r="A435" s="1">
        <f t="shared" si="6"/>
        <v>434</v>
      </c>
      <c r="B435" s="1" t="s">
        <v>879</v>
      </c>
      <c r="C435" t="s">
        <v>877</v>
      </c>
      <c r="D435" t="s">
        <v>181</v>
      </c>
      <c r="E435" s="33" t="s">
        <v>81</v>
      </c>
      <c r="F435" s="33" t="s">
        <v>7</v>
      </c>
      <c r="G435" s="33" t="s">
        <v>7</v>
      </c>
      <c r="H435" s="33" t="s">
        <v>7</v>
      </c>
      <c r="I435" s="33" t="s">
        <v>8</v>
      </c>
      <c r="J435" s="33" t="s">
        <v>7</v>
      </c>
      <c r="K435" s="34">
        <v>0.6</v>
      </c>
      <c r="L435" s="34" t="str">
        <f>IF(Noms_de_les_cases[[#This Row],[Nivell 
d''us (%)]]&gt;0.7,"Habitual",IF(Noms_de_les_cases[[#This Row],[Nivell 
d''us (%)]]&lt;0.3,"Minoritari","Ocasional"))</f>
        <v>Ocasional</v>
      </c>
      <c r="M435" s="33" t="s">
        <v>16</v>
      </c>
      <c r="N435" s="33" t="s">
        <v>19</v>
      </c>
      <c r="O435" t="s">
        <v>1237</v>
      </c>
      <c r="P435" t="s">
        <v>1232</v>
      </c>
    </row>
    <row r="436" spans="1:16" x14ac:dyDescent="0.35">
      <c r="A436" s="1">
        <f t="shared" si="6"/>
        <v>435</v>
      </c>
      <c r="B436" s="1" t="s">
        <v>271</v>
      </c>
      <c r="C436" t="s">
        <v>1216</v>
      </c>
      <c r="D436" t="s">
        <v>92</v>
      </c>
      <c r="E436" s="33" t="s">
        <v>81</v>
      </c>
      <c r="F436" s="33" t="s">
        <v>7</v>
      </c>
      <c r="G436" s="33" t="s">
        <v>7</v>
      </c>
      <c r="H436" s="33" t="s">
        <v>7</v>
      </c>
      <c r="I436" s="33" t="s">
        <v>8</v>
      </c>
      <c r="J436" s="33" t="s">
        <v>8</v>
      </c>
      <c r="K436" s="34">
        <v>0.2</v>
      </c>
      <c r="L436" s="34" t="str">
        <f>IF(Noms_de_les_cases[[#This Row],[Nivell 
d''us (%)]]&gt;0.7,"Habitual",IF(Noms_de_les_cases[[#This Row],[Nivell 
d''us (%)]]&lt;0.3,"Minoritari","Ocasional"))</f>
        <v>Minoritari</v>
      </c>
      <c r="M436" s="33" t="s">
        <v>78</v>
      </c>
      <c r="N436" s="33" t="s">
        <v>19</v>
      </c>
      <c r="O436" t="s">
        <v>1238</v>
      </c>
      <c r="P436" t="s">
        <v>1227</v>
      </c>
    </row>
    <row r="437" spans="1:16" x14ac:dyDescent="0.35">
      <c r="A437" s="1">
        <f t="shared" si="6"/>
        <v>436</v>
      </c>
      <c r="B437" s="1" t="s">
        <v>204</v>
      </c>
      <c r="C437" t="s">
        <v>205</v>
      </c>
      <c r="D437" t="s">
        <v>24</v>
      </c>
      <c r="E437" s="33" t="s">
        <v>81</v>
      </c>
      <c r="F437" s="33" t="s">
        <v>7</v>
      </c>
      <c r="G437" s="33" t="s">
        <v>7</v>
      </c>
      <c r="H437" s="33" t="s">
        <v>7</v>
      </c>
      <c r="I437" s="33" t="s">
        <v>7</v>
      </c>
      <c r="J437" s="33" t="s">
        <v>7</v>
      </c>
      <c r="K437" s="34">
        <v>1</v>
      </c>
      <c r="L437" s="34" t="str">
        <f>IF(Noms_de_les_cases[[#This Row],[Nivell 
d''us (%)]]&gt;0.7,"Habitual",IF(Noms_de_les_cases[[#This Row],[Nivell 
d''us (%)]]&lt;0.3,"Minoritari","Ocasional"))</f>
        <v>Habitual</v>
      </c>
      <c r="M437" s="33" t="s">
        <v>78</v>
      </c>
      <c r="N437" s="33" t="s">
        <v>17</v>
      </c>
      <c r="O437" t="s">
        <v>1235</v>
      </c>
      <c r="P437" t="s">
        <v>1240</v>
      </c>
    </row>
    <row r="438" spans="1:16" x14ac:dyDescent="0.35">
      <c r="A438" s="1">
        <f t="shared" si="6"/>
        <v>437</v>
      </c>
      <c r="B438" s="1" t="s">
        <v>380</v>
      </c>
      <c r="C438" t="s">
        <v>378</v>
      </c>
      <c r="D438" t="s">
        <v>86</v>
      </c>
      <c r="E438" s="33" t="s">
        <v>81</v>
      </c>
      <c r="F438" s="33" t="s">
        <v>7</v>
      </c>
      <c r="G438" s="33" t="s">
        <v>7</v>
      </c>
      <c r="H438" s="33" t="s">
        <v>7</v>
      </c>
      <c r="I438" s="33" t="s">
        <v>8</v>
      </c>
      <c r="J438" s="33" t="s">
        <v>8</v>
      </c>
      <c r="K438" s="34">
        <v>0.2</v>
      </c>
      <c r="L438" s="34" t="str">
        <f>IF(Noms_de_les_cases[[#This Row],[Nivell 
d''us (%)]]&gt;0.7,"Habitual",IF(Noms_de_les_cases[[#This Row],[Nivell 
d''us (%)]]&lt;0.3,"Minoritari","Ocasional"))</f>
        <v>Minoritari</v>
      </c>
      <c r="M438" s="33" t="s">
        <v>14</v>
      </c>
      <c r="N438" s="33" t="s">
        <v>17</v>
      </c>
      <c r="O438" t="s">
        <v>1219</v>
      </c>
      <c r="P438" t="s">
        <v>1225</v>
      </c>
    </row>
    <row r="439" spans="1:16" x14ac:dyDescent="0.35">
      <c r="A439" s="1">
        <f t="shared" si="6"/>
        <v>438</v>
      </c>
      <c r="B439" s="1" t="s">
        <v>242</v>
      </c>
      <c r="C439" t="s">
        <v>240</v>
      </c>
      <c r="D439" t="s">
        <v>88</v>
      </c>
      <c r="E439" s="33" t="s">
        <v>81</v>
      </c>
      <c r="F439" s="33" t="s">
        <v>7</v>
      </c>
      <c r="G439" s="33" t="s">
        <v>7</v>
      </c>
      <c r="H439" s="33" t="s">
        <v>7</v>
      </c>
      <c r="I439" s="33" t="s">
        <v>8</v>
      </c>
      <c r="J439" s="33" t="s">
        <v>7</v>
      </c>
      <c r="K439" s="34">
        <v>0.6</v>
      </c>
      <c r="L439" s="34" t="str">
        <f>IF(Noms_de_les_cases[[#This Row],[Nivell 
d''us (%)]]&gt;0.7,"Habitual",IF(Noms_de_les_cases[[#This Row],[Nivell 
d''us (%)]]&lt;0.3,"Minoritari","Ocasional"))</f>
        <v>Ocasional</v>
      </c>
      <c r="M439" s="33" t="s">
        <v>78</v>
      </c>
      <c r="N439" s="33" t="s">
        <v>19</v>
      </c>
      <c r="O439" t="s">
        <v>1219</v>
      </c>
      <c r="P439" t="s">
        <v>1225</v>
      </c>
    </row>
    <row r="440" spans="1:16" x14ac:dyDescent="0.35">
      <c r="A440" s="1">
        <f t="shared" si="6"/>
        <v>439</v>
      </c>
      <c r="B440" s="1" t="s">
        <v>1480</v>
      </c>
      <c r="C440" t="s">
        <v>148</v>
      </c>
      <c r="D440" t="s">
        <v>88</v>
      </c>
      <c r="E440" s="33" t="s">
        <v>81</v>
      </c>
      <c r="F440" s="33" t="s">
        <v>7</v>
      </c>
      <c r="G440" s="33" t="s">
        <v>8</v>
      </c>
      <c r="H440" s="33" t="s">
        <v>7</v>
      </c>
      <c r="I440" s="33" t="s">
        <v>8</v>
      </c>
      <c r="J440" s="33" t="s">
        <v>8</v>
      </c>
      <c r="K440" s="34">
        <v>0.2</v>
      </c>
      <c r="L440" s="34" t="str">
        <f>IF(Noms_de_les_cases[[#This Row],[Nivell 
d''us (%)]]&gt;0.7,"Habitual",IF(Noms_de_les_cases[[#This Row],[Nivell 
d''us (%)]]&lt;0.3,"Minoritari","Ocasional"))</f>
        <v>Minoritari</v>
      </c>
      <c r="M440" s="33" t="s">
        <v>78</v>
      </c>
      <c r="N440" s="33" t="s">
        <v>17</v>
      </c>
      <c r="O440" t="s">
        <v>1219</v>
      </c>
      <c r="P440" t="s">
        <v>1225</v>
      </c>
    </row>
    <row r="441" spans="1:16" x14ac:dyDescent="0.35">
      <c r="A441" s="1">
        <f t="shared" si="6"/>
        <v>440</v>
      </c>
      <c r="B441" s="1" t="s">
        <v>1159</v>
      </c>
      <c r="C441" t="s">
        <v>570</v>
      </c>
      <c r="D441" t="s">
        <v>85</v>
      </c>
      <c r="E441" s="33" t="s">
        <v>81</v>
      </c>
      <c r="F441" s="33" t="s">
        <v>8</v>
      </c>
      <c r="G441" s="33" t="s">
        <v>7</v>
      </c>
      <c r="H441" s="33" t="s">
        <v>7</v>
      </c>
      <c r="I441" s="33" t="s">
        <v>8</v>
      </c>
      <c r="J441" s="33" t="s">
        <v>8</v>
      </c>
      <c r="K441" s="34">
        <v>0.2</v>
      </c>
      <c r="L441" s="34" t="str">
        <f>IF(Noms_de_les_cases[[#This Row],[Nivell 
d''us (%)]]&gt;0.7,"Habitual",IF(Noms_de_les_cases[[#This Row],[Nivell 
d''us (%)]]&lt;0.3,"Minoritari","Ocasional"))</f>
        <v>Minoritari</v>
      </c>
      <c r="M441" s="33" t="s">
        <v>78</v>
      </c>
      <c r="N441" s="33" t="s">
        <v>18</v>
      </c>
      <c r="O441" t="s">
        <v>1235</v>
      </c>
      <c r="P441" t="s">
        <v>1226</v>
      </c>
    </row>
    <row r="442" spans="1:16" x14ac:dyDescent="0.35">
      <c r="A442" s="1">
        <f t="shared" si="6"/>
        <v>441</v>
      </c>
      <c r="B442" s="1" t="s">
        <v>599</v>
      </c>
      <c r="C442" t="s">
        <v>598</v>
      </c>
      <c r="D442" t="s">
        <v>85</v>
      </c>
      <c r="E442" s="33" t="s">
        <v>81</v>
      </c>
      <c r="F442" s="33" t="s">
        <v>8</v>
      </c>
      <c r="G442" s="33" t="s">
        <v>7</v>
      </c>
      <c r="H442" s="33" t="s">
        <v>7</v>
      </c>
      <c r="I442" s="33" t="s">
        <v>8</v>
      </c>
      <c r="J442" s="33" t="s">
        <v>8</v>
      </c>
      <c r="K442" s="34">
        <v>0.4</v>
      </c>
      <c r="L442" s="34" t="str">
        <f>IF(Noms_de_les_cases[[#This Row],[Nivell 
d''us (%)]]&gt;0.7,"Habitual",IF(Noms_de_les_cases[[#This Row],[Nivell 
d''us (%)]]&lt;0.3,"Minoritari","Ocasional"))</f>
        <v>Ocasional</v>
      </c>
      <c r="M442" s="33" t="s">
        <v>78</v>
      </c>
      <c r="N442" s="33" t="s">
        <v>18</v>
      </c>
      <c r="O442" t="s">
        <v>1235</v>
      </c>
      <c r="P442" t="s">
        <v>1226</v>
      </c>
    </row>
    <row r="443" spans="1:16" x14ac:dyDescent="0.35">
      <c r="A443" s="1">
        <f t="shared" si="6"/>
        <v>442</v>
      </c>
      <c r="B443" s="1" t="s">
        <v>599</v>
      </c>
      <c r="C443" t="s">
        <v>606</v>
      </c>
      <c r="D443" t="s">
        <v>85</v>
      </c>
      <c r="E443" s="33" t="s">
        <v>81</v>
      </c>
      <c r="F443" s="33" t="s">
        <v>7</v>
      </c>
      <c r="G443" s="33" t="s">
        <v>7</v>
      </c>
      <c r="H443" s="33" t="s">
        <v>7</v>
      </c>
      <c r="I443" s="33" t="s">
        <v>7</v>
      </c>
      <c r="J443" s="33" t="s">
        <v>7</v>
      </c>
      <c r="K443" s="34">
        <v>0.6</v>
      </c>
      <c r="L443" s="34" t="str">
        <f>IF(Noms_de_les_cases[[#This Row],[Nivell 
d''us (%)]]&gt;0.7,"Habitual",IF(Noms_de_les_cases[[#This Row],[Nivell 
d''us (%)]]&lt;0.3,"Minoritari","Ocasional"))</f>
        <v>Ocasional</v>
      </c>
      <c r="M443" s="33" t="s">
        <v>78</v>
      </c>
      <c r="N443" s="33" t="s">
        <v>17</v>
      </c>
      <c r="O443" t="s">
        <v>1235</v>
      </c>
      <c r="P443" t="s">
        <v>1226</v>
      </c>
    </row>
    <row r="444" spans="1:16" x14ac:dyDescent="0.35">
      <c r="A444" s="1">
        <f t="shared" si="6"/>
        <v>443</v>
      </c>
      <c r="B444" s="1" t="s">
        <v>599</v>
      </c>
      <c r="C444" t="s">
        <v>610</v>
      </c>
      <c r="D444" t="s">
        <v>85</v>
      </c>
      <c r="E444" s="33" t="s">
        <v>81</v>
      </c>
      <c r="F444" s="33" t="s">
        <v>7</v>
      </c>
      <c r="G444" s="33" t="s">
        <v>7</v>
      </c>
      <c r="H444" s="33" t="s">
        <v>7</v>
      </c>
      <c r="I444" s="33" t="s">
        <v>7</v>
      </c>
      <c r="J444" s="33" t="s">
        <v>7</v>
      </c>
      <c r="K444" s="34">
        <v>0.8</v>
      </c>
      <c r="L444" s="34" t="str">
        <f>IF(Noms_de_les_cases[[#This Row],[Nivell 
d''us (%)]]&gt;0.7,"Habitual",IF(Noms_de_les_cases[[#This Row],[Nivell 
d''us (%)]]&lt;0.3,"Minoritari","Ocasional"))</f>
        <v>Habitual</v>
      </c>
      <c r="M444" s="33" t="s">
        <v>78</v>
      </c>
      <c r="N444" s="33" t="s">
        <v>17</v>
      </c>
      <c r="O444" t="s">
        <v>1235</v>
      </c>
      <c r="P444" t="s">
        <v>1226</v>
      </c>
    </row>
    <row r="445" spans="1:16" x14ac:dyDescent="0.35">
      <c r="A445" s="1">
        <f t="shared" si="6"/>
        <v>444</v>
      </c>
      <c r="B445" s="1" t="s">
        <v>1123</v>
      </c>
      <c r="C445" t="s">
        <v>293</v>
      </c>
      <c r="D445" t="s">
        <v>92</v>
      </c>
      <c r="E445" s="33" t="s">
        <v>81</v>
      </c>
      <c r="F445" s="33" t="s">
        <v>7</v>
      </c>
      <c r="G445" s="33" t="s">
        <v>7</v>
      </c>
      <c r="H445" s="33" t="s">
        <v>7</v>
      </c>
      <c r="I445" s="33" t="s">
        <v>7</v>
      </c>
      <c r="J445" s="33" t="s">
        <v>8</v>
      </c>
      <c r="K445" s="34">
        <v>0.4</v>
      </c>
      <c r="L445" s="34" t="str">
        <f>IF(Noms_de_les_cases[[#This Row],[Nivell 
d''us (%)]]&gt;0.7,"Habitual",IF(Noms_de_les_cases[[#This Row],[Nivell 
d''us (%)]]&lt;0.3,"Minoritari","Ocasional"))</f>
        <v>Ocasional</v>
      </c>
      <c r="M445" s="33" t="s">
        <v>78</v>
      </c>
      <c r="N445" s="33" t="s">
        <v>17</v>
      </c>
      <c r="O445" t="s">
        <v>1235</v>
      </c>
      <c r="P445" t="s">
        <v>1226</v>
      </c>
    </row>
    <row r="446" spans="1:16" x14ac:dyDescent="0.35">
      <c r="A446" s="1">
        <f t="shared" si="6"/>
        <v>445</v>
      </c>
      <c r="B446" s="1" t="s">
        <v>1173</v>
      </c>
      <c r="C446" t="s">
        <v>297</v>
      </c>
      <c r="D446" t="s">
        <v>92</v>
      </c>
      <c r="E446" s="33" t="s">
        <v>81</v>
      </c>
      <c r="F446" s="33" t="s">
        <v>7</v>
      </c>
      <c r="G446" s="33" t="s">
        <v>7</v>
      </c>
      <c r="H446" s="33" t="s">
        <v>7</v>
      </c>
      <c r="I446" s="33" t="s">
        <v>8</v>
      </c>
      <c r="J446" s="33" t="s">
        <v>8</v>
      </c>
      <c r="K446" s="34">
        <v>0.2</v>
      </c>
      <c r="L446" s="34" t="str">
        <f>IF(Noms_de_les_cases[[#This Row],[Nivell 
d''us (%)]]&gt;0.7,"Habitual",IF(Noms_de_les_cases[[#This Row],[Nivell 
d''us (%)]]&lt;0.3,"Minoritari","Ocasional"))</f>
        <v>Minoritari</v>
      </c>
      <c r="M446" s="33" t="s">
        <v>78</v>
      </c>
      <c r="N446" s="33" t="s">
        <v>17</v>
      </c>
      <c r="O446" t="s">
        <v>1219</v>
      </c>
      <c r="P446" t="s">
        <v>1225</v>
      </c>
    </row>
    <row r="447" spans="1:16" x14ac:dyDescent="0.35">
      <c r="A447" s="1">
        <f t="shared" si="6"/>
        <v>446</v>
      </c>
      <c r="B447" s="1" t="s">
        <v>1302</v>
      </c>
      <c r="C447" t="s">
        <v>707</v>
      </c>
      <c r="D447" t="s">
        <v>84</v>
      </c>
      <c r="E447" s="33" t="s">
        <v>81</v>
      </c>
      <c r="F447" s="33" t="s">
        <v>7</v>
      </c>
      <c r="G447" s="33" t="s">
        <v>7</v>
      </c>
      <c r="H447" s="33" t="s">
        <v>7</v>
      </c>
      <c r="I447" s="33" t="s">
        <v>8</v>
      </c>
      <c r="J447" s="33" t="s">
        <v>8</v>
      </c>
      <c r="K447" s="34">
        <v>0.4</v>
      </c>
      <c r="L447" s="34" t="str">
        <f>IF(Noms_de_les_cases[[#This Row],[Nivell 
d''us (%)]]&gt;0.7,"Habitual",IF(Noms_de_les_cases[[#This Row],[Nivell 
d''us (%)]]&lt;0.3,"Minoritari","Ocasional"))</f>
        <v>Ocasional</v>
      </c>
      <c r="M447" s="33" t="s">
        <v>78</v>
      </c>
      <c r="N447" s="33" t="s">
        <v>19</v>
      </c>
      <c r="O447" t="s">
        <v>1219</v>
      </c>
      <c r="P447" t="s">
        <v>1225</v>
      </c>
    </row>
    <row r="448" spans="1:16" x14ac:dyDescent="0.35">
      <c r="A448" s="1">
        <f t="shared" si="6"/>
        <v>447</v>
      </c>
      <c r="B448" s="1" t="s">
        <v>1160</v>
      </c>
      <c r="C448" t="s">
        <v>584</v>
      </c>
      <c r="D448" t="s">
        <v>85</v>
      </c>
      <c r="E448" s="33" t="s">
        <v>81</v>
      </c>
      <c r="F448" s="33" t="s">
        <v>8</v>
      </c>
      <c r="G448" s="33" t="s">
        <v>7</v>
      </c>
      <c r="H448" s="33" t="s">
        <v>7</v>
      </c>
      <c r="I448" s="33" t="s">
        <v>8</v>
      </c>
      <c r="J448" s="33" t="s">
        <v>8</v>
      </c>
      <c r="K448" s="34">
        <v>0.4</v>
      </c>
      <c r="L448" s="34" t="str">
        <f>IF(Noms_de_les_cases[[#This Row],[Nivell 
d''us (%)]]&gt;0.7,"Habitual",IF(Noms_de_les_cases[[#This Row],[Nivell 
d''us (%)]]&lt;0.3,"Minoritari","Ocasional"))</f>
        <v>Ocasional</v>
      </c>
      <c r="M448" s="33" t="s">
        <v>78</v>
      </c>
      <c r="N448" s="33" t="s">
        <v>18</v>
      </c>
      <c r="O448" t="s">
        <v>1220</v>
      </c>
      <c r="P448" t="s">
        <v>1240</v>
      </c>
    </row>
    <row r="449" spans="1:16" x14ac:dyDescent="0.35">
      <c r="A449" s="1">
        <f t="shared" si="6"/>
        <v>448</v>
      </c>
      <c r="B449" s="1" t="s">
        <v>54</v>
      </c>
      <c r="C449" t="s">
        <v>55</v>
      </c>
      <c r="D449" t="s">
        <v>6</v>
      </c>
      <c r="E449" s="33" t="s">
        <v>81</v>
      </c>
      <c r="F449" s="33" t="s">
        <v>7</v>
      </c>
      <c r="G449" s="33" t="s">
        <v>7</v>
      </c>
      <c r="H449" s="33" t="s">
        <v>7</v>
      </c>
      <c r="I449" s="33" t="s">
        <v>7</v>
      </c>
      <c r="J449" s="33" t="s">
        <v>7</v>
      </c>
      <c r="K449" s="34">
        <v>0.8</v>
      </c>
      <c r="L449" s="34" t="str">
        <f>IF(Noms_de_les_cases[[#This Row],[Nivell 
d''us (%)]]&gt;0.7,"Habitual",IF(Noms_de_les_cases[[#This Row],[Nivell 
d''us (%)]]&lt;0.3,"Minoritari","Ocasional"))</f>
        <v>Habitual</v>
      </c>
      <c r="M449" s="33" t="s">
        <v>14</v>
      </c>
      <c r="N449" s="33" t="s">
        <v>17</v>
      </c>
      <c r="O449" t="s">
        <v>1218</v>
      </c>
      <c r="P449" t="s">
        <v>1228</v>
      </c>
    </row>
    <row r="450" spans="1:16" x14ac:dyDescent="0.35">
      <c r="A450" s="1">
        <f t="shared" si="6"/>
        <v>449</v>
      </c>
      <c r="B450" s="1" t="s">
        <v>752</v>
      </c>
      <c r="C450" t="s">
        <v>753</v>
      </c>
      <c r="D450" t="s">
        <v>84</v>
      </c>
      <c r="E450" s="33" t="s">
        <v>81</v>
      </c>
      <c r="F450" s="33" t="s">
        <v>7</v>
      </c>
      <c r="G450" s="33" t="s">
        <v>7</v>
      </c>
      <c r="H450" s="33" t="s">
        <v>8</v>
      </c>
      <c r="I450" s="33" t="s">
        <v>7</v>
      </c>
      <c r="J450" s="33" t="s">
        <v>7</v>
      </c>
      <c r="K450" s="34">
        <v>0.6</v>
      </c>
      <c r="L450" s="34" t="str">
        <f>IF(Noms_de_les_cases[[#This Row],[Nivell 
d''us (%)]]&gt;0.7,"Habitual",IF(Noms_de_les_cases[[#This Row],[Nivell 
d''us (%)]]&lt;0.3,"Minoritari","Ocasional"))</f>
        <v>Ocasional</v>
      </c>
      <c r="M450" s="33" t="s">
        <v>78</v>
      </c>
      <c r="N450" s="33" t="s">
        <v>17</v>
      </c>
      <c r="O450" t="s">
        <v>1235</v>
      </c>
      <c r="P450" t="s">
        <v>1226</v>
      </c>
    </row>
    <row r="451" spans="1:16" x14ac:dyDescent="0.35">
      <c r="A451" s="1">
        <f t="shared" si="6"/>
        <v>450</v>
      </c>
      <c r="B451" s="1" t="s">
        <v>1258</v>
      </c>
      <c r="C451" t="s">
        <v>1259</v>
      </c>
      <c r="D451" t="s">
        <v>24</v>
      </c>
      <c r="E451" s="33" t="s">
        <v>81</v>
      </c>
      <c r="F451" s="33" t="s">
        <v>7</v>
      </c>
      <c r="G451" s="33" t="s">
        <v>8</v>
      </c>
      <c r="H451" s="33" t="s">
        <v>7</v>
      </c>
      <c r="I451" s="33" t="s">
        <v>8</v>
      </c>
      <c r="J451" s="33" t="s">
        <v>8</v>
      </c>
      <c r="K451" s="34">
        <v>0.4</v>
      </c>
      <c r="L451" s="34" t="str">
        <f>IF(Noms_de_les_cases[[#This Row],[Nivell 
d''us (%)]]&gt;0.7,"Habitual",IF(Noms_de_les_cases[[#This Row],[Nivell 
d''us (%)]]&lt;0.3,"Minoritari","Ocasional"))</f>
        <v>Ocasional</v>
      </c>
      <c r="M451" s="33" t="s">
        <v>78</v>
      </c>
      <c r="N451" s="33" t="s">
        <v>18</v>
      </c>
      <c r="O451" t="s">
        <v>1218</v>
      </c>
      <c r="P451" t="s">
        <v>1224</v>
      </c>
    </row>
    <row r="452" spans="1:16" x14ac:dyDescent="0.35">
      <c r="A452" s="1">
        <f t="shared" ref="A452:A515" si="7">A451+1</f>
        <v>451</v>
      </c>
      <c r="B452" s="1" t="s">
        <v>765</v>
      </c>
      <c r="C452" t="s">
        <v>760</v>
      </c>
      <c r="D452" t="s">
        <v>24</v>
      </c>
      <c r="E452" s="33" t="s">
        <v>81</v>
      </c>
      <c r="F452" s="33" t="s">
        <v>8</v>
      </c>
      <c r="G452" s="33" t="s">
        <v>8</v>
      </c>
      <c r="H452" s="33" t="s">
        <v>7</v>
      </c>
      <c r="I452" s="33" t="s">
        <v>8</v>
      </c>
      <c r="J452" s="33" t="s">
        <v>8</v>
      </c>
      <c r="K452" s="34">
        <v>0.4</v>
      </c>
      <c r="L452" s="34" t="str">
        <f>IF(Noms_de_les_cases[[#This Row],[Nivell 
d''us (%)]]&gt;0.7,"Habitual",IF(Noms_de_les_cases[[#This Row],[Nivell 
d''us (%)]]&lt;0.3,"Minoritari","Ocasional"))</f>
        <v>Ocasional</v>
      </c>
      <c r="M452" s="33" t="s">
        <v>78</v>
      </c>
      <c r="N452" s="33" t="s">
        <v>18</v>
      </c>
      <c r="O452" t="s">
        <v>1218</v>
      </c>
      <c r="P452" t="s">
        <v>1224</v>
      </c>
    </row>
    <row r="453" spans="1:16" x14ac:dyDescent="0.35">
      <c r="A453" s="1">
        <f t="shared" si="7"/>
        <v>452</v>
      </c>
      <c r="B453" s="1" t="s">
        <v>22</v>
      </c>
      <c r="C453" t="s">
        <v>23</v>
      </c>
      <c r="D453" t="s">
        <v>24</v>
      </c>
      <c r="E453" s="33" t="s">
        <v>81</v>
      </c>
      <c r="F453" s="33" t="s">
        <v>7</v>
      </c>
      <c r="G453" s="33" t="s">
        <v>7</v>
      </c>
      <c r="H453" s="33" t="s">
        <v>7</v>
      </c>
      <c r="I453" s="33" t="s">
        <v>7</v>
      </c>
      <c r="J453" s="33" t="s">
        <v>7</v>
      </c>
      <c r="K453" s="34">
        <v>0.8</v>
      </c>
      <c r="L453" s="34" t="str">
        <f>IF(Noms_de_les_cases[[#This Row],[Nivell 
d''us (%)]]&gt;0.7,"Habitual",IF(Noms_de_les_cases[[#This Row],[Nivell 
d''us (%)]]&lt;0.3,"Minoritari","Ocasional"))</f>
        <v>Habitual</v>
      </c>
      <c r="M453" s="33" t="s">
        <v>14</v>
      </c>
      <c r="N453" s="33" t="s">
        <v>17</v>
      </c>
      <c r="O453" t="s">
        <v>1218</v>
      </c>
      <c r="P453" t="s">
        <v>1228</v>
      </c>
    </row>
    <row r="454" spans="1:16" x14ac:dyDescent="0.35">
      <c r="A454" s="1">
        <f t="shared" si="7"/>
        <v>453</v>
      </c>
      <c r="B454" s="1" t="s">
        <v>1095</v>
      </c>
      <c r="C454" t="s">
        <v>186</v>
      </c>
      <c r="D454" t="s">
        <v>91</v>
      </c>
      <c r="E454" s="33" t="s">
        <v>81</v>
      </c>
      <c r="F454" s="33" t="s">
        <v>8</v>
      </c>
      <c r="G454" s="33" t="s">
        <v>7</v>
      </c>
      <c r="H454" s="33" t="s">
        <v>7</v>
      </c>
      <c r="I454" s="33" t="s">
        <v>8</v>
      </c>
      <c r="J454" s="33" t="s">
        <v>8</v>
      </c>
      <c r="K454" s="34">
        <v>0.2</v>
      </c>
      <c r="L454" s="34" t="str">
        <f>IF(Noms_de_les_cases[[#This Row],[Nivell 
d''us (%)]]&gt;0.7,"Habitual",IF(Noms_de_les_cases[[#This Row],[Nivell 
d''us (%)]]&lt;0.3,"Minoritari","Ocasional"))</f>
        <v>Minoritari</v>
      </c>
      <c r="M454" s="33" t="s">
        <v>14</v>
      </c>
      <c r="N454" s="33" t="s">
        <v>18</v>
      </c>
      <c r="O454" t="s">
        <v>1218</v>
      </c>
      <c r="P454" t="s">
        <v>1228</v>
      </c>
    </row>
    <row r="455" spans="1:16" x14ac:dyDescent="0.35">
      <c r="A455" s="1">
        <f t="shared" si="7"/>
        <v>454</v>
      </c>
      <c r="B455" s="1" t="s">
        <v>1137</v>
      </c>
      <c r="C455" t="s">
        <v>128</v>
      </c>
      <c r="D455" t="s">
        <v>88</v>
      </c>
      <c r="E455" s="33" t="s">
        <v>81</v>
      </c>
      <c r="F455" s="33" t="s">
        <v>8</v>
      </c>
      <c r="G455" s="33" t="s">
        <v>7</v>
      </c>
      <c r="H455" s="33" t="s">
        <v>7</v>
      </c>
      <c r="I455" s="33" t="s">
        <v>8</v>
      </c>
      <c r="J455" s="33" t="s">
        <v>8</v>
      </c>
      <c r="K455" s="34">
        <v>0.2</v>
      </c>
      <c r="L455" s="34" t="str">
        <f>IF(Noms_de_les_cases[[#This Row],[Nivell 
d''us (%)]]&gt;0.7,"Habitual",IF(Noms_de_les_cases[[#This Row],[Nivell 
d''us (%)]]&lt;0.3,"Minoritari","Ocasional"))</f>
        <v>Minoritari</v>
      </c>
      <c r="M455" s="33" t="s">
        <v>78</v>
      </c>
      <c r="N455" s="33" t="s">
        <v>18</v>
      </c>
      <c r="O455" t="s">
        <v>1218</v>
      </c>
      <c r="P455" t="s">
        <v>1224</v>
      </c>
    </row>
    <row r="456" spans="1:16" x14ac:dyDescent="0.35">
      <c r="A456" s="1">
        <f t="shared" si="7"/>
        <v>455</v>
      </c>
      <c r="B456" s="1" t="s">
        <v>1280</v>
      </c>
      <c r="C456" t="s">
        <v>1275</v>
      </c>
      <c r="D456" t="s">
        <v>84</v>
      </c>
      <c r="E456" s="33" t="s">
        <v>81</v>
      </c>
      <c r="F456" s="33" t="s">
        <v>7</v>
      </c>
      <c r="G456" s="33" t="s">
        <v>7</v>
      </c>
      <c r="H456" s="33" t="s">
        <v>7</v>
      </c>
      <c r="I456" s="33" t="s">
        <v>8</v>
      </c>
      <c r="J456" s="33" t="s">
        <v>7</v>
      </c>
      <c r="K456" s="34">
        <v>0.6</v>
      </c>
      <c r="L456" s="34" t="str">
        <f>IF(Noms_de_les_cases[[#This Row],[Nivell 
d''us (%)]]&gt;0.7,"Habitual",IF(Noms_de_les_cases[[#This Row],[Nivell 
d''us (%)]]&lt;0.3,"Minoritari","Ocasional"))</f>
        <v>Ocasional</v>
      </c>
      <c r="M456" s="33" t="s">
        <v>16</v>
      </c>
      <c r="N456" s="33" t="s">
        <v>17</v>
      </c>
      <c r="O456" t="s">
        <v>1221</v>
      </c>
      <c r="P456" t="s">
        <v>1239</v>
      </c>
    </row>
    <row r="457" spans="1:16" x14ac:dyDescent="0.35">
      <c r="A457" s="1">
        <f t="shared" si="7"/>
        <v>456</v>
      </c>
      <c r="B457" s="1" t="s">
        <v>1544</v>
      </c>
      <c r="C457" t="s">
        <v>435</v>
      </c>
      <c r="D457" t="s">
        <v>86</v>
      </c>
      <c r="E457" s="33" t="s">
        <v>81</v>
      </c>
      <c r="F457" s="33" t="s">
        <v>7</v>
      </c>
      <c r="G457" s="33" t="s">
        <v>7</v>
      </c>
      <c r="H457" s="33" t="s">
        <v>7</v>
      </c>
      <c r="I457" s="33" t="s">
        <v>8</v>
      </c>
      <c r="J457" s="33" t="s">
        <v>8</v>
      </c>
      <c r="K457" s="34">
        <v>0.2</v>
      </c>
      <c r="L457" s="34" t="str">
        <f>IF(Noms_de_les_cases[[#This Row],[Nivell 
d''us (%)]]&gt;0.7,"Habitual",IF(Noms_de_les_cases[[#This Row],[Nivell 
d''us (%)]]&lt;0.3,"Minoritari","Ocasional"))</f>
        <v>Minoritari</v>
      </c>
      <c r="M457" s="33" t="s">
        <v>15</v>
      </c>
      <c r="N457" s="33" t="s">
        <v>17</v>
      </c>
      <c r="O457" t="s">
        <v>1221</v>
      </c>
      <c r="P457" t="s">
        <v>1270</v>
      </c>
    </row>
    <row r="458" spans="1:16" x14ac:dyDescent="0.35">
      <c r="A458" s="1">
        <f t="shared" si="7"/>
        <v>457</v>
      </c>
      <c r="B458" s="1" t="s">
        <v>1504</v>
      </c>
      <c r="C458" t="s">
        <v>137</v>
      </c>
      <c r="D458" t="s">
        <v>90</v>
      </c>
      <c r="E458" s="33" t="s">
        <v>81</v>
      </c>
      <c r="F458" s="33" t="s">
        <v>7</v>
      </c>
      <c r="G458" s="33" t="s">
        <v>7</v>
      </c>
      <c r="H458" s="33" t="s">
        <v>7</v>
      </c>
      <c r="I458" s="33" t="s">
        <v>8</v>
      </c>
      <c r="J458" s="33" t="s">
        <v>8</v>
      </c>
      <c r="K458" s="34">
        <v>0.2</v>
      </c>
      <c r="L458" s="34" t="str">
        <f>IF(Noms_de_les_cases[[#This Row],[Nivell 
d''us (%)]]&gt;0.7,"Habitual",IF(Noms_de_les_cases[[#This Row],[Nivell 
d''us (%)]]&lt;0.3,"Minoritari","Ocasional"))</f>
        <v>Minoritari</v>
      </c>
      <c r="M458" s="33" t="s">
        <v>15</v>
      </c>
      <c r="N458" s="33" t="s">
        <v>17</v>
      </c>
      <c r="O458" t="s">
        <v>1221</v>
      </c>
      <c r="P458" t="s">
        <v>1270</v>
      </c>
    </row>
    <row r="459" spans="1:16" x14ac:dyDescent="0.35">
      <c r="A459" s="1">
        <f t="shared" si="7"/>
        <v>458</v>
      </c>
      <c r="B459" s="1" t="s">
        <v>441</v>
      </c>
      <c r="C459" t="s">
        <v>442</v>
      </c>
      <c r="D459" t="s">
        <v>86</v>
      </c>
      <c r="E459" s="33" t="s">
        <v>81</v>
      </c>
      <c r="F459" s="33" t="s">
        <v>7</v>
      </c>
      <c r="G459" s="33" t="s">
        <v>7</v>
      </c>
      <c r="H459" s="33" t="s">
        <v>7</v>
      </c>
      <c r="I459" s="33" t="s">
        <v>7</v>
      </c>
      <c r="J459" s="33" t="s">
        <v>7</v>
      </c>
      <c r="K459" s="34">
        <v>0.8</v>
      </c>
      <c r="L459" s="34" t="str">
        <f>IF(Noms_de_les_cases[[#This Row],[Nivell 
d''us (%)]]&gt;0.7,"Habitual",IF(Noms_de_les_cases[[#This Row],[Nivell 
d''us (%)]]&lt;0.3,"Minoritari","Ocasional"))</f>
        <v>Habitual</v>
      </c>
      <c r="M459" s="33" t="s">
        <v>78</v>
      </c>
      <c r="N459" s="33" t="s">
        <v>18</v>
      </c>
      <c r="O459" t="s">
        <v>1218</v>
      </c>
      <c r="P459" t="s">
        <v>1224</v>
      </c>
    </row>
    <row r="460" spans="1:16" x14ac:dyDescent="0.35">
      <c r="A460" s="1">
        <f t="shared" si="7"/>
        <v>459</v>
      </c>
      <c r="B460" s="1" t="s">
        <v>234</v>
      </c>
      <c r="C460" t="s">
        <v>235</v>
      </c>
      <c r="D460" t="s">
        <v>88</v>
      </c>
      <c r="E460" s="33" t="s">
        <v>81</v>
      </c>
      <c r="F460" s="33" t="s">
        <v>7</v>
      </c>
      <c r="G460" s="33" t="s">
        <v>7</v>
      </c>
      <c r="H460" s="33" t="s">
        <v>7</v>
      </c>
      <c r="I460" s="33" t="s">
        <v>7</v>
      </c>
      <c r="J460" s="33" t="s">
        <v>7</v>
      </c>
      <c r="K460" s="34">
        <v>0.8</v>
      </c>
      <c r="L460" s="34" t="str">
        <f>IF(Noms_de_les_cases[[#This Row],[Nivell 
d''us (%)]]&gt;0.7,"Habitual",IF(Noms_de_les_cases[[#This Row],[Nivell 
d''us (%)]]&lt;0.3,"Minoritari","Ocasional"))</f>
        <v>Habitual</v>
      </c>
      <c r="M460" s="33" t="s">
        <v>16</v>
      </c>
      <c r="N460" s="33" t="s">
        <v>19</v>
      </c>
      <c r="O460" t="s">
        <v>1221</v>
      </c>
      <c r="P460" t="s">
        <v>1239</v>
      </c>
    </row>
    <row r="461" spans="1:16" x14ac:dyDescent="0.35">
      <c r="A461" s="1">
        <f t="shared" si="7"/>
        <v>460</v>
      </c>
      <c r="B461" s="1" t="s">
        <v>302</v>
      </c>
      <c r="C461" t="s">
        <v>235</v>
      </c>
      <c r="D461" t="s">
        <v>88</v>
      </c>
      <c r="E461" s="33" t="s">
        <v>81</v>
      </c>
      <c r="F461" s="33" t="s">
        <v>7</v>
      </c>
      <c r="G461" s="33" t="s">
        <v>7</v>
      </c>
      <c r="H461" s="33" t="s">
        <v>7</v>
      </c>
      <c r="I461" s="33" t="s">
        <v>8</v>
      </c>
      <c r="J461" s="33" t="s">
        <v>8</v>
      </c>
      <c r="K461" s="34">
        <v>0.2</v>
      </c>
      <c r="L461" s="34" t="str">
        <f>IF(Noms_de_les_cases[[#This Row],[Nivell 
d''us (%)]]&gt;0.7,"Habitual",IF(Noms_de_les_cases[[#This Row],[Nivell 
d''us (%)]]&lt;0.3,"Minoritari","Ocasional"))</f>
        <v>Minoritari</v>
      </c>
      <c r="M461" s="33" t="s">
        <v>14</v>
      </c>
      <c r="N461" s="33" t="s">
        <v>17</v>
      </c>
      <c r="O461" t="s">
        <v>1218</v>
      </c>
      <c r="P461" t="s">
        <v>1228</v>
      </c>
    </row>
    <row r="462" spans="1:16" x14ac:dyDescent="0.35">
      <c r="A462" s="1">
        <f t="shared" si="7"/>
        <v>461</v>
      </c>
      <c r="B462" s="1" t="s">
        <v>302</v>
      </c>
      <c r="C462" t="s">
        <v>301</v>
      </c>
      <c r="D462" t="s">
        <v>86</v>
      </c>
      <c r="E462" s="33" t="s">
        <v>81</v>
      </c>
      <c r="F462" s="33" t="s">
        <v>8</v>
      </c>
      <c r="G462" s="33" t="s">
        <v>7</v>
      </c>
      <c r="H462" s="33" t="s">
        <v>7</v>
      </c>
      <c r="I462" s="33" t="s">
        <v>8</v>
      </c>
      <c r="J462" s="33" t="s">
        <v>8</v>
      </c>
      <c r="K462" s="34">
        <v>0.2</v>
      </c>
      <c r="L462" s="34" t="str">
        <f>IF(Noms_de_les_cases[[#This Row],[Nivell 
d''us (%)]]&gt;0.7,"Habitual",IF(Noms_de_les_cases[[#This Row],[Nivell 
d''us (%)]]&lt;0.3,"Minoritari","Ocasional"))</f>
        <v>Minoritari</v>
      </c>
      <c r="M462" s="33" t="s">
        <v>14</v>
      </c>
      <c r="N462" s="33" t="s">
        <v>19</v>
      </c>
      <c r="O462" t="s">
        <v>1218</v>
      </c>
      <c r="P462" t="s">
        <v>1228</v>
      </c>
    </row>
    <row r="463" spans="1:16" x14ac:dyDescent="0.35">
      <c r="A463" s="1">
        <f t="shared" si="7"/>
        <v>462</v>
      </c>
      <c r="B463" s="1" t="s">
        <v>1281</v>
      </c>
      <c r="C463" t="s">
        <v>1275</v>
      </c>
      <c r="D463" t="s">
        <v>84</v>
      </c>
      <c r="E463" s="33" t="s">
        <v>81</v>
      </c>
      <c r="F463" s="33" t="s">
        <v>7</v>
      </c>
      <c r="G463" s="33" t="s">
        <v>7</v>
      </c>
      <c r="H463" s="33" t="s">
        <v>7</v>
      </c>
      <c r="I463" s="33" t="s">
        <v>8</v>
      </c>
      <c r="J463" s="33" t="s">
        <v>7</v>
      </c>
      <c r="K463" s="34">
        <v>0.6</v>
      </c>
      <c r="L463" s="34" t="str">
        <f>IF(Noms_de_les_cases[[#This Row],[Nivell 
d''us (%)]]&gt;0.7,"Habitual",IF(Noms_de_les_cases[[#This Row],[Nivell 
d''us (%)]]&lt;0.3,"Minoritari","Ocasional"))</f>
        <v>Ocasional</v>
      </c>
      <c r="M463" s="33" t="s">
        <v>16</v>
      </c>
      <c r="N463" s="33" t="s">
        <v>17</v>
      </c>
      <c r="O463" t="s">
        <v>1221</v>
      </c>
      <c r="P463" t="s">
        <v>1239</v>
      </c>
    </row>
    <row r="464" spans="1:16" x14ac:dyDescent="0.35">
      <c r="A464" s="1">
        <f t="shared" si="7"/>
        <v>463</v>
      </c>
      <c r="B464" s="1" t="s">
        <v>743</v>
      </c>
      <c r="C464" t="s">
        <v>744</v>
      </c>
      <c r="D464" t="s">
        <v>84</v>
      </c>
      <c r="E464" s="33" t="s">
        <v>81</v>
      </c>
      <c r="F464" s="33" t="s">
        <v>7</v>
      </c>
      <c r="G464" s="33" t="s">
        <v>7</v>
      </c>
      <c r="H464" s="33" t="s">
        <v>8</v>
      </c>
      <c r="I464" s="33" t="s">
        <v>7</v>
      </c>
      <c r="J464" s="33" t="s">
        <v>7</v>
      </c>
      <c r="K464" s="34">
        <v>0.6</v>
      </c>
      <c r="L464" s="34" t="str">
        <f>IF(Noms_de_les_cases[[#This Row],[Nivell 
d''us (%)]]&gt;0.7,"Habitual",IF(Noms_de_les_cases[[#This Row],[Nivell 
d''us (%)]]&lt;0.3,"Minoritari","Ocasional"))</f>
        <v>Ocasional</v>
      </c>
      <c r="M464" s="33" t="s">
        <v>78</v>
      </c>
      <c r="N464" s="33" t="s">
        <v>17</v>
      </c>
      <c r="O464" t="s">
        <v>1218</v>
      </c>
      <c r="P464" t="s">
        <v>1224</v>
      </c>
    </row>
    <row r="465" spans="1:16" x14ac:dyDescent="0.35">
      <c r="A465" s="1">
        <f t="shared" si="7"/>
        <v>464</v>
      </c>
      <c r="B465" s="1" t="s">
        <v>569</v>
      </c>
      <c r="C465" t="s">
        <v>570</v>
      </c>
      <c r="D465" t="s">
        <v>85</v>
      </c>
      <c r="E465" s="33" t="s">
        <v>81</v>
      </c>
      <c r="F465" s="33" t="s">
        <v>7</v>
      </c>
      <c r="G465" s="33" t="s">
        <v>7</v>
      </c>
      <c r="H465" s="33" t="s">
        <v>7</v>
      </c>
      <c r="I465" s="33" t="s">
        <v>7</v>
      </c>
      <c r="J465" s="33" t="s">
        <v>7</v>
      </c>
      <c r="K465" s="34">
        <v>1</v>
      </c>
      <c r="L465" s="34" t="str">
        <f>IF(Noms_de_les_cases[[#This Row],[Nivell 
d''us (%)]]&gt;0.7,"Habitual",IF(Noms_de_les_cases[[#This Row],[Nivell 
d''us (%)]]&lt;0.3,"Minoritari","Ocasional"))</f>
        <v>Habitual</v>
      </c>
      <c r="M465" s="33" t="s">
        <v>14</v>
      </c>
      <c r="N465" s="33" t="s">
        <v>17</v>
      </c>
      <c r="O465" t="s">
        <v>1218</v>
      </c>
      <c r="P465" t="s">
        <v>1228</v>
      </c>
    </row>
    <row r="466" spans="1:16" x14ac:dyDescent="0.35">
      <c r="A466" s="1">
        <f t="shared" si="7"/>
        <v>465</v>
      </c>
      <c r="B466" s="1" t="s">
        <v>197</v>
      </c>
      <c r="C466" t="s">
        <v>198</v>
      </c>
      <c r="D466" t="s">
        <v>24</v>
      </c>
      <c r="E466" s="33" t="s">
        <v>81</v>
      </c>
      <c r="F466" s="33" t="s">
        <v>7</v>
      </c>
      <c r="G466" s="33" t="s">
        <v>7</v>
      </c>
      <c r="H466" s="33" t="s">
        <v>7</v>
      </c>
      <c r="I466" s="33" t="s">
        <v>7</v>
      </c>
      <c r="J466" s="33" t="s">
        <v>7</v>
      </c>
      <c r="K466" s="34">
        <v>0.6</v>
      </c>
      <c r="L466" s="34" t="str">
        <f>IF(Noms_de_les_cases[[#This Row],[Nivell 
d''us (%)]]&gt;0.7,"Habitual",IF(Noms_de_les_cases[[#This Row],[Nivell 
d''us (%)]]&lt;0.3,"Minoritari","Ocasional"))</f>
        <v>Ocasional</v>
      </c>
      <c r="M466" s="33" t="s">
        <v>14</v>
      </c>
      <c r="N466" s="33" t="s">
        <v>17</v>
      </c>
      <c r="O466" t="s">
        <v>1218</v>
      </c>
      <c r="P466" t="s">
        <v>1228</v>
      </c>
    </row>
    <row r="467" spans="1:16" x14ac:dyDescent="0.35">
      <c r="A467" s="1">
        <f t="shared" si="7"/>
        <v>466</v>
      </c>
      <c r="B467" s="1" t="s">
        <v>158</v>
      </c>
      <c r="C467" t="s">
        <v>27</v>
      </c>
      <c r="D467" t="s">
        <v>24</v>
      </c>
      <c r="E467" s="33" t="s">
        <v>81</v>
      </c>
      <c r="F467" s="33" t="s">
        <v>7</v>
      </c>
      <c r="G467" s="33" t="s">
        <v>7</v>
      </c>
      <c r="H467" s="33" t="s">
        <v>7</v>
      </c>
      <c r="I467" s="33" t="s">
        <v>8</v>
      </c>
      <c r="J467" s="33" t="s">
        <v>8</v>
      </c>
      <c r="K467" s="34">
        <v>0.2</v>
      </c>
      <c r="L467" s="34" t="str">
        <f>IF(Noms_de_les_cases[[#This Row],[Nivell 
d''us (%)]]&gt;0.7,"Habitual",IF(Noms_de_les_cases[[#This Row],[Nivell 
d''us (%)]]&lt;0.3,"Minoritari","Ocasional"))</f>
        <v>Minoritari</v>
      </c>
      <c r="M467" s="33" t="s">
        <v>14</v>
      </c>
      <c r="N467" s="33" t="s">
        <v>17</v>
      </c>
      <c r="O467" t="s">
        <v>1218</v>
      </c>
      <c r="P467" t="s">
        <v>1228</v>
      </c>
    </row>
    <row r="468" spans="1:16" x14ac:dyDescent="0.35">
      <c r="A468" s="1">
        <f t="shared" si="7"/>
        <v>467</v>
      </c>
      <c r="B468" s="1" t="s">
        <v>452</v>
      </c>
      <c r="C468" t="s">
        <v>451</v>
      </c>
      <c r="D468" t="s">
        <v>86</v>
      </c>
      <c r="E468" s="33" t="s">
        <v>81</v>
      </c>
      <c r="F468" s="33" t="s">
        <v>7</v>
      </c>
      <c r="G468" s="33" t="s">
        <v>7</v>
      </c>
      <c r="H468" s="33" t="s">
        <v>7</v>
      </c>
      <c r="I468" s="33" t="s">
        <v>8</v>
      </c>
      <c r="J468" s="33" t="s">
        <v>8</v>
      </c>
      <c r="K468" s="34">
        <v>0.4</v>
      </c>
      <c r="L468" s="34" t="str">
        <f>IF(Noms_de_les_cases[[#This Row],[Nivell 
d''us (%)]]&gt;0.7,"Habitual",IF(Noms_de_les_cases[[#This Row],[Nivell 
d''us (%)]]&lt;0.3,"Minoritari","Ocasional"))</f>
        <v>Ocasional</v>
      </c>
      <c r="M468" s="33" t="s">
        <v>78</v>
      </c>
      <c r="N468" s="33" t="s">
        <v>17</v>
      </c>
      <c r="O468" t="s">
        <v>1235</v>
      </c>
      <c r="P468" t="s">
        <v>1226</v>
      </c>
    </row>
    <row r="469" spans="1:16" x14ac:dyDescent="0.35">
      <c r="A469" s="1">
        <f t="shared" si="7"/>
        <v>468</v>
      </c>
      <c r="B469" s="1" t="s">
        <v>1513</v>
      </c>
      <c r="C469" t="s">
        <v>383</v>
      </c>
      <c r="D469" t="s">
        <v>92</v>
      </c>
      <c r="E469" s="33" t="s">
        <v>81</v>
      </c>
      <c r="F469" s="33" t="s">
        <v>7</v>
      </c>
      <c r="G469" s="33" t="s">
        <v>7</v>
      </c>
      <c r="H469" s="33" t="s">
        <v>7</v>
      </c>
      <c r="I469" s="33" t="s">
        <v>8</v>
      </c>
      <c r="J469" s="33" t="s">
        <v>8</v>
      </c>
      <c r="K469" s="34">
        <v>0.2</v>
      </c>
      <c r="L469" s="34" t="str">
        <f>IF(Noms_de_les_cases[[#This Row],[Nivell 
d''us (%)]]&gt;0.7,"Habitual",IF(Noms_de_les_cases[[#This Row],[Nivell 
d''us (%)]]&lt;0.3,"Minoritari","Ocasional"))</f>
        <v>Minoritari</v>
      </c>
      <c r="M469" s="33" t="s">
        <v>14</v>
      </c>
      <c r="N469" s="33" t="s">
        <v>17</v>
      </c>
      <c r="O469" t="s">
        <v>1218</v>
      </c>
      <c r="P469" t="s">
        <v>1224</v>
      </c>
    </row>
    <row r="470" spans="1:16" x14ac:dyDescent="0.35">
      <c r="A470" s="1">
        <f t="shared" si="7"/>
        <v>469</v>
      </c>
      <c r="B470" s="1" t="s">
        <v>538</v>
      </c>
      <c r="C470" t="s">
        <v>536</v>
      </c>
      <c r="D470" t="s">
        <v>85</v>
      </c>
      <c r="E470" s="33" t="s">
        <v>81</v>
      </c>
      <c r="F470" s="33" t="s">
        <v>8</v>
      </c>
      <c r="G470" s="33" t="s">
        <v>7</v>
      </c>
      <c r="H470" s="33" t="s">
        <v>7</v>
      </c>
      <c r="I470" s="33" t="s">
        <v>8</v>
      </c>
      <c r="J470" s="33" t="s">
        <v>7</v>
      </c>
      <c r="K470" s="34">
        <v>0.6</v>
      </c>
      <c r="L470" s="34" t="str">
        <f>IF(Noms_de_les_cases[[#This Row],[Nivell 
d''us (%)]]&gt;0.7,"Habitual",IF(Noms_de_les_cases[[#This Row],[Nivell 
d''us (%)]]&lt;0.3,"Minoritari","Ocasional"))</f>
        <v>Ocasional</v>
      </c>
      <c r="M470" s="33" t="s">
        <v>14</v>
      </c>
      <c r="N470" s="33" t="s">
        <v>19</v>
      </c>
      <c r="O470" t="s">
        <v>1218</v>
      </c>
      <c r="P470" t="s">
        <v>1228</v>
      </c>
    </row>
    <row r="471" spans="1:16" x14ac:dyDescent="0.35">
      <c r="A471" s="1">
        <f t="shared" si="7"/>
        <v>470</v>
      </c>
      <c r="B471" s="1" t="s">
        <v>990</v>
      </c>
      <c r="C471" t="s">
        <v>988</v>
      </c>
      <c r="D471" t="s">
        <v>89</v>
      </c>
      <c r="E471" s="33" t="s">
        <v>81</v>
      </c>
      <c r="F471" s="33" t="s">
        <v>8</v>
      </c>
      <c r="G471" s="33" t="s">
        <v>7</v>
      </c>
      <c r="H471" s="33" t="s">
        <v>7</v>
      </c>
      <c r="I471" s="33" t="s">
        <v>8</v>
      </c>
      <c r="J471" s="33" t="s">
        <v>7</v>
      </c>
      <c r="K471" s="34">
        <v>1</v>
      </c>
      <c r="L471" s="34" t="str">
        <f>IF(Noms_de_les_cases[[#This Row],[Nivell 
d''us (%)]]&gt;0.7,"Habitual",IF(Noms_de_les_cases[[#This Row],[Nivell 
d''us (%)]]&lt;0.3,"Minoritari","Ocasional"))</f>
        <v>Habitual</v>
      </c>
      <c r="M471" s="33" t="s">
        <v>14</v>
      </c>
      <c r="N471" s="33" t="s">
        <v>18</v>
      </c>
      <c r="O471" t="s">
        <v>1218</v>
      </c>
      <c r="P471" t="s">
        <v>1228</v>
      </c>
    </row>
    <row r="472" spans="1:16" x14ac:dyDescent="0.35">
      <c r="A472" s="1">
        <f t="shared" si="7"/>
        <v>471</v>
      </c>
      <c r="B472" s="1" t="s">
        <v>1470</v>
      </c>
      <c r="C472" t="s">
        <v>973</v>
      </c>
      <c r="D472" t="s">
        <v>89</v>
      </c>
      <c r="E472" s="33" t="s">
        <v>81</v>
      </c>
      <c r="F472" s="33" t="s">
        <v>7</v>
      </c>
      <c r="G472" s="33" t="s">
        <v>8</v>
      </c>
      <c r="H472" s="33" t="s">
        <v>7</v>
      </c>
      <c r="I472" s="33" t="s">
        <v>8</v>
      </c>
      <c r="J472" s="33" t="s">
        <v>8</v>
      </c>
      <c r="K472" s="34">
        <v>0.2</v>
      </c>
      <c r="L472" s="34" t="str">
        <f>IF(Noms_de_les_cases[[#This Row],[Nivell 
d''us (%)]]&gt;0.7,"Habitual",IF(Noms_de_les_cases[[#This Row],[Nivell 
d''us (%)]]&lt;0.3,"Minoritari","Ocasional"))</f>
        <v>Minoritari</v>
      </c>
      <c r="M472" s="33" t="s">
        <v>15</v>
      </c>
      <c r="N472" s="33" t="s">
        <v>17</v>
      </c>
      <c r="O472" t="s">
        <v>1221</v>
      </c>
      <c r="P472" t="s">
        <v>1270</v>
      </c>
    </row>
    <row r="473" spans="1:16" x14ac:dyDescent="0.35">
      <c r="A473" s="1">
        <f t="shared" si="7"/>
        <v>472</v>
      </c>
      <c r="B473" s="1" t="s">
        <v>35</v>
      </c>
      <c r="C473" t="s">
        <v>36</v>
      </c>
      <c r="D473" t="s">
        <v>6</v>
      </c>
      <c r="E473" s="33" t="s">
        <v>81</v>
      </c>
      <c r="F473" s="33" t="s">
        <v>7</v>
      </c>
      <c r="G473" s="33" t="s">
        <v>7</v>
      </c>
      <c r="H473" s="33" t="s">
        <v>7</v>
      </c>
      <c r="I473" s="33" t="s">
        <v>7</v>
      </c>
      <c r="J473" s="33" t="s">
        <v>7</v>
      </c>
      <c r="K473" s="34">
        <v>0.8</v>
      </c>
      <c r="L473" s="34" t="str">
        <f>IF(Noms_de_les_cases[[#This Row],[Nivell 
d''us (%)]]&gt;0.7,"Habitual",IF(Noms_de_les_cases[[#This Row],[Nivell 
d''us (%)]]&lt;0.3,"Minoritari","Ocasional"))</f>
        <v>Habitual</v>
      </c>
      <c r="M473" s="33" t="s">
        <v>15</v>
      </c>
      <c r="N473" s="33" t="s">
        <v>17</v>
      </c>
      <c r="O473" t="s">
        <v>1221</v>
      </c>
      <c r="P473" t="s">
        <v>1270</v>
      </c>
    </row>
    <row r="474" spans="1:16" x14ac:dyDescent="0.35">
      <c r="A474" s="1">
        <f t="shared" si="7"/>
        <v>473</v>
      </c>
      <c r="B474" s="1" t="s">
        <v>722</v>
      </c>
      <c r="C474" t="s">
        <v>723</v>
      </c>
      <c r="D474" t="s">
        <v>84</v>
      </c>
      <c r="E474" s="33" t="s">
        <v>81</v>
      </c>
      <c r="F474" s="33" t="s">
        <v>7</v>
      </c>
      <c r="G474" s="33" t="s">
        <v>7</v>
      </c>
      <c r="H474" s="33" t="s">
        <v>7</v>
      </c>
      <c r="I474" s="33" t="s">
        <v>7</v>
      </c>
      <c r="J474" s="33" t="s">
        <v>7</v>
      </c>
      <c r="K474" s="34">
        <v>0.8</v>
      </c>
      <c r="L474" s="34" t="str">
        <f>IF(Noms_de_les_cases[[#This Row],[Nivell 
d''us (%)]]&gt;0.7,"Habitual",IF(Noms_de_les_cases[[#This Row],[Nivell 
d''us (%)]]&lt;0.3,"Minoritari","Ocasional"))</f>
        <v>Habitual</v>
      </c>
      <c r="M474" s="33" t="s">
        <v>15</v>
      </c>
      <c r="N474" s="33" t="s">
        <v>17</v>
      </c>
      <c r="O474" t="s">
        <v>1221</v>
      </c>
      <c r="P474" t="s">
        <v>1268</v>
      </c>
    </row>
    <row r="475" spans="1:16" x14ac:dyDescent="0.35">
      <c r="A475" s="1">
        <f t="shared" si="7"/>
        <v>474</v>
      </c>
      <c r="B475" s="1" t="s">
        <v>1297</v>
      </c>
      <c r="C475" t="s">
        <v>703</v>
      </c>
      <c r="D475" t="s">
        <v>84</v>
      </c>
      <c r="E475" s="33" t="s">
        <v>81</v>
      </c>
      <c r="F475" s="33" t="s">
        <v>7</v>
      </c>
      <c r="G475" s="33" t="s">
        <v>7</v>
      </c>
      <c r="H475" s="33" t="s">
        <v>7</v>
      </c>
      <c r="I475" s="33" t="s">
        <v>7</v>
      </c>
      <c r="J475" s="33" t="s">
        <v>7</v>
      </c>
      <c r="K475" s="34">
        <v>0.8</v>
      </c>
      <c r="L475" s="34" t="str">
        <f>IF(Noms_de_les_cases[[#This Row],[Nivell 
d''us (%)]]&gt;0.7,"Habitual",IF(Noms_de_les_cases[[#This Row],[Nivell 
d''us (%)]]&lt;0.3,"Minoritari","Ocasional"))</f>
        <v>Habitual</v>
      </c>
      <c r="M475" s="33" t="s">
        <v>14</v>
      </c>
      <c r="N475" s="33" t="s">
        <v>17</v>
      </c>
      <c r="O475" t="s">
        <v>1218</v>
      </c>
      <c r="P475" t="s">
        <v>1228</v>
      </c>
    </row>
    <row r="476" spans="1:16" x14ac:dyDescent="0.35">
      <c r="A476" s="1">
        <f t="shared" si="7"/>
        <v>475</v>
      </c>
      <c r="B476" s="1" t="s">
        <v>1297</v>
      </c>
      <c r="C476" t="s">
        <v>707</v>
      </c>
      <c r="D476" t="s">
        <v>84</v>
      </c>
      <c r="E476" s="33" t="s">
        <v>81</v>
      </c>
      <c r="F476" s="33" t="s">
        <v>7</v>
      </c>
      <c r="G476" s="33" t="s">
        <v>7</v>
      </c>
      <c r="H476" s="33" t="s">
        <v>7</v>
      </c>
      <c r="I476" s="33" t="s">
        <v>8</v>
      </c>
      <c r="J476" s="33" t="s">
        <v>7</v>
      </c>
      <c r="K476" s="34">
        <v>1</v>
      </c>
      <c r="L476" s="34" t="str">
        <f>IF(Noms_de_les_cases[[#This Row],[Nivell 
d''us (%)]]&gt;0.7,"Habitual",IF(Noms_de_les_cases[[#This Row],[Nivell 
d''us (%)]]&lt;0.3,"Minoritari","Ocasional"))</f>
        <v>Habitual</v>
      </c>
      <c r="M476" s="33" t="s">
        <v>14</v>
      </c>
      <c r="N476" s="33" t="s">
        <v>17</v>
      </c>
      <c r="O476" t="s">
        <v>1218</v>
      </c>
      <c r="P476" t="s">
        <v>1228</v>
      </c>
    </row>
    <row r="477" spans="1:16" x14ac:dyDescent="0.35">
      <c r="A477" s="1">
        <f t="shared" si="7"/>
        <v>476</v>
      </c>
      <c r="B477" s="1" t="s">
        <v>1509</v>
      </c>
      <c r="C477" t="s">
        <v>1510</v>
      </c>
      <c r="D477" t="s">
        <v>90</v>
      </c>
      <c r="E477" s="33" t="s">
        <v>81</v>
      </c>
      <c r="F477" s="33" t="s">
        <v>7</v>
      </c>
      <c r="G477" s="33" t="s">
        <v>8</v>
      </c>
      <c r="H477" s="33" t="s">
        <v>7</v>
      </c>
      <c r="I477" s="33" t="s">
        <v>8</v>
      </c>
      <c r="J477" s="33" t="s">
        <v>8</v>
      </c>
      <c r="K477" s="34">
        <v>0.2</v>
      </c>
      <c r="L477" s="34" t="str">
        <f>IF(Noms_de_les_cases[[#This Row],[Nivell 
d''us (%)]]&gt;0.7,"Habitual",IF(Noms_de_les_cases[[#This Row],[Nivell 
d''us (%)]]&lt;0.3,"Minoritari","Ocasional"))</f>
        <v>Minoritari</v>
      </c>
      <c r="M477" s="33" t="s">
        <v>14</v>
      </c>
      <c r="N477" s="33" t="s">
        <v>19</v>
      </c>
      <c r="O477" t="s">
        <v>1218</v>
      </c>
      <c r="P477" t="s">
        <v>1228</v>
      </c>
    </row>
    <row r="478" spans="1:16" x14ac:dyDescent="0.35">
      <c r="A478" s="1">
        <f t="shared" si="7"/>
        <v>477</v>
      </c>
      <c r="B478" s="1" t="s">
        <v>791</v>
      </c>
      <c r="C478" t="s">
        <v>792</v>
      </c>
      <c r="D478" t="s">
        <v>24</v>
      </c>
      <c r="E478" s="33" t="s">
        <v>81</v>
      </c>
      <c r="F478" s="33" t="s">
        <v>7</v>
      </c>
      <c r="G478" s="33" t="s">
        <v>7</v>
      </c>
      <c r="H478" s="33" t="s">
        <v>7</v>
      </c>
      <c r="I478" s="33" t="s">
        <v>7</v>
      </c>
      <c r="J478" s="33" t="s">
        <v>7</v>
      </c>
      <c r="K478" s="34">
        <v>0.6</v>
      </c>
      <c r="L478" s="34" t="str">
        <f>IF(Noms_de_les_cases[[#This Row],[Nivell 
d''us (%)]]&gt;0.7,"Habitual",IF(Noms_de_les_cases[[#This Row],[Nivell 
d''us (%)]]&lt;0.3,"Minoritari","Ocasional"))</f>
        <v>Ocasional</v>
      </c>
      <c r="M478" s="33" t="s">
        <v>78</v>
      </c>
      <c r="N478" s="33" t="s">
        <v>17</v>
      </c>
      <c r="O478" t="s">
        <v>1218</v>
      </c>
      <c r="P478" t="s">
        <v>1224</v>
      </c>
    </row>
    <row r="479" spans="1:16" x14ac:dyDescent="0.35">
      <c r="A479" s="1">
        <f t="shared" si="7"/>
        <v>478</v>
      </c>
      <c r="B479" s="1" t="s">
        <v>1063</v>
      </c>
      <c r="C479" t="s">
        <v>911</v>
      </c>
      <c r="D479" t="s">
        <v>89</v>
      </c>
      <c r="E479" s="33" t="s">
        <v>81</v>
      </c>
      <c r="F479" s="33" t="s">
        <v>7</v>
      </c>
      <c r="G479" s="33" t="s">
        <v>7</v>
      </c>
      <c r="H479" s="33" t="s">
        <v>7</v>
      </c>
      <c r="I479" s="33" t="s">
        <v>8</v>
      </c>
      <c r="J479" s="33" t="s">
        <v>7</v>
      </c>
      <c r="K479" s="34">
        <v>1</v>
      </c>
      <c r="L479" s="34" t="str">
        <f>IF(Noms_de_les_cases[[#This Row],[Nivell 
d''us (%)]]&gt;0.7,"Habitual",IF(Noms_de_les_cases[[#This Row],[Nivell 
d''us (%)]]&lt;0.3,"Minoritari","Ocasional"))</f>
        <v>Habitual</v>
      </c>
      <c r="M479" s="33" t="s">
        <v>78</v>
      </c>
      <c r="N479" s="33" t="s">
        <v>18</v>
      </c>
      <c r="O479" t="s">
        <v>1219</v>
      </c>
      <c r="P479" t="s">
        <v>1225</v>
      </c>
    </row>
    <row r="480" spans="1:16" x14ac:dyDescent="0.35">
      <c r="A480" s="1">
        <f t="shared" si="7"/>
        <v>479</v>
      </c>
      <c r="B480" s="1" t="s">
        <v>1425</v>
      </c>
      <c r="C480" t="s">
        <v>394</v>
      </c>
      <c r="D480" t="s">
        <v>86</v>
      </c>
      <c r="E480" s="33" t="s">
        <v>81</v>
      </c>
      <c r="F480" s="33" t="s">
        <v>7</v>
      </c>
      <c r="G480" s="33" t="s">
        <v>7</v>
      </c>
      <c r="H480" s="33" t="s">
        <v>7</v>
      </c>
      <c r="I480" s="33" t="s">
        <v>8</v>
      </c>
      <c r="J480" s="33" t="s">
        <v>8</v>
      </c>
      <c r="K480" s="34">
        <v>0.4</v>
      </c>
      <c r="L480" s="34" t="str">
        <f>IF(Noms_de_les_cases[[#This Row],[Nivell 
d''us (%)]]&gt;0.7,"Habitual",IF(Noms_de_les_cases[[#This Row],[Nivell 
d''us (%)]]&lt;0.3,"Minoritari","Ocasional"))</f>
        <v>Ocasional</v>
      </c>
      <c r="M480" s="33" t="s">
        <v>78</v>
      </c>
      <c r="N480" s="33" t="s">
        <v>18</v>
      </c>
      <c r="O480" t="s">
        <v>1235</v>
      </c>
      <c r="P480" t="s">
        <v>1226</v>
      </c>
    </row>
    <row r="481" spans="1:16" x14ac:dyDescent="0.35">
      <c r="A481" s="1">
        <f t="shared" si="7"/>
        <v>480</v>
      </c>
      <c r="B481" s="1" t="s">
        <v>607</v>
      </c>
      <c r="C481" t="s">
        <v>606</v>
      </c>
      <c r="D481" t="s">
        <v>85</v>
      </c>
      <c r="E481" s="33" t="s">
        <v>81</v>
      </c>
      <c r="F481" s="33" t="s">
        <v>7</v>
      </c>
      <c r="G481" s="33" t="s">
        <v>7</v>
      </c>
      <c r="H481" s="33" t="s">
        <v>7</v>
      </c>
      <c r="I481" s="33" t="s">
        <v>8</v>
      </c>
      <c r="J481" s="33" t="s">
        <v>8</v>
      </c>
      <c r="K481" s="34">
        <v>0.2</v>
      </c>
      <c r="L481" s="34" t="str">
        <f>IF(Noms_de_les_cases[[#This Row],[Nivell 
d''us (%)]]&gt;0.7,"Habitual",IF(Noms_de_les_cases[[#This Row],[Nivell 
d''us (%)]]&lt;0.3,"Minoritari","Ocasional"))</f>
        <v>Minoritari</v>
      </c>
      <c r="M481" s="33" t="s">
        <v>78</v>
      </c>
      <c r="N481" s="33" t="s">
        <v>17</v>
      </c>
      <c r="O481" t="s">
        <v>1235</v>
      </c>
      <c r="P481" t="s">
        <v>1226</v>
      </c>
    </row>
    <row r="482" spans="1:16" x14ac:dyDescent="0.35">
      <c r="A482" s="1">
        <f t="shared" si="7"/>
        <v>481</v>
      </c>
      <c r="B482" s="1" t="s">
        <v>1536</v>
      </c>
      <c r="C482" t="s">
        <v>411</v>
      </c>
      <c r="D482" t="s">
        <v>86</v>
      </c>
      <c r="E482" s="33" t="s">
        <v>81</v>
      </c>
      <c r="F482" s="33" t="s">
        <v>7</v>
      </c>
      <c r="G482" s="33" t="s">
        <v>7</v>
      </c>
      <c r="H482" s="33" t="s">
        <v>7</v>
      </c>
      <c r="I482" s="33" t="s">
        <v>8</v>
      </c>
      <c r="J482" s="33" t="s">
        <v>8</v>
      </c>
      <c r="K482" s="34">
        <v>0.2</v>
      </c>
      <c r="L482" s="34" t="str">
        <f>IF(Noms_de_les_cases[[#This Row],[Nivell 
d''us (%)]]&gt;0.7,"Habitual",IF(Noms_de_les_cases[[#This Row],[Nivell 
d''us (%)]]&lt;0.3,"Minoritari","Ocasional"))</f>
        <v>Minoritari</v>
      </c>
      <c r="M482" s="33" t="s">
        <v>78</v>
      </c>
      <c r="N482" s="33" t="s">
        <v>17</v>
      </c>
      <c r="O482" t="s">
        <v>1219</v>
      </c>
      <c r="P482" t="s">
        <v>1225</v>
      </c>
    </row>
    <row r="483" spans="1:16" x14ac:dyDescent="0.35">
      <c r="A483" s="1">
        <f t="shared" si="7"/>
        <v>482</v>
      </c>
      <c r="B483" s="1" t="s">
        <v>1359</v>
      </c>
      <c r="C483" t="s">
        <v>833</v>
      </c>
      <c r="D483" t="s">
        <v>181</v>
      </c>
      <c r="E483" s="33" t="s">
        <v>81</v>
      </c>
      <c r="F483" s="33" t="s">
        <v>8</v>
      </c>
      <c r="G483" s="33" t="s">
        <v>7</v>
      </c>
      <c r="H483" s="33" t="s">
        <v>7</v>
      </c>
      <c r="I483" s="33" t="s">
        <v>8</v>
      </c>
      <c r="J483" s="33" t="s">
        <v>8</v>
      </c>
      <c r="K483" s="34">
        <v>0.2</v>
      </c>
      <c r="L483" s="34" t="str">
        <f>IF(Noms_de_les_cases[[#This Row],[Nivell 
d''us (%)]]&gt;0.7,"Habitual",IF(Noms_de_les_cases[[#This Row],[Nivell 
d''us (%)]]&lt;0.3,"Minoritari","Ocasional"))</f>
        <v>Minoritari</v>
      </c>
      <c r="M483" s="33" t="s">
        <v>78</v>
      </c>
      <c r="N483" s="33" t="s">
        <v>18</v>
      </c>
      <c r="O483" t="s">
        <v>1218</v>
      </c>
      <c r="P483" t="s">
        <v>1224</v>
      </c>
    </row>
    <row r="484" spans="1:16" x14ac:dyDescent="0.35">
      <c r="A484" s="1">
        <f t="shared" si="7"/>
        <v>483</v>
      </c>
      <c r="B484" s="1" t="s">
        <v>923</v>
      </c>
      <c r="C484" t="s">
        <v>921</v>
      </c>
      <c r="D484" t="s">
        <v>89</v>
      </c>
      <c r="E484" s="33" t="s">
        <v>81</v>
      </c>
      <c r="F484" s="33" t="s">
        <v>7</v>
      </c>
      <c r="G484" s="33" t="s">
        <v>7</v>
      </c>
      <c r="H484" s="33" t="s">
        <v>7</v>
      </c>
      <c r="I484" s="33" t="s">
        <v>8</v>
      </c>
      <c r="J484" s="33" t="s">
        <v>7</v>
      </c>
      <c r="K484" s="34">
        <v>0.6</v>
      </c>
      <c r="L484" s="34" t="str">
        <f>IF(Noms_de_les_cases[[#This Row],[Nivell 
d''us (%)]]&gt;0.7,"Habitual",IF(Noms_de_les_cases[[#This Row],[Nivell 
d''us (%)]]&lt;0.3,"Minoritari","Ocasional"))</f>
        <v>Ocasional</v>
      </c>
      <c r="M484" s="33" t="s">
        <v>15</v>
      </c>
      <c r="N484" s="33" t="s">
        <v>18</v>
      </c>
      <c r="O484" t="s">
        <v>1221</v>
      </c>
      <c r="P484" t="s">
        <v>1239</v>
      </c>
    </row>
    <row r="485" spans="1:16" x14ac:dyDescent="0.35">
      <c r="A485" s="1">
        <f t="shared" si="7"/>
        <v>484</v>
      </c>
      <c r="B485" s="1" t="s">
        <v>922</v>
      </c>
      <c r="C485" t="s">
        <v>921</v>
      </c>
      <c r="D485" t="s">
        <v>89</v>
      </c>
      <c r="E485" s="33" t="s">
        <v>81</v>
      </c>
      <c r="F485" s="33" t="s">
        <v>7</v>
      </c>
      <c r="G485" s="33" t="s">
        <v>7</v>
      </c>
      <c r="H485" s="33" t="s">
        <v>7</v>
      </c>
      <c r="I485" s="33" t="s">
        <v>8</v>
      </c>
      <c r="J485" s="33" t="s">
        <v>8</v>
      </c>
      <c r="K485" s="34">
        <v>0.4</v>
      </c>
      <c r="L485" s="34" t="str">
        <f>IF(Noms_de_les_cases[[#This Row],[Nivell 
d''us (%)]]&gt;0.7,"Habitual",IF(Noms_de_les_cases[[#This Row],[Nivell 
d''us (%)]]&lt;0.3,"Minoritari","Ocasional"))</f>
        <v>Ocasional</v>
      </c>
      <c r="M485" s="33" t="s">
        <v>16</v>
      </c>
      <c r="N485" s="33" t="s">
        <v>18</v>
      </c>
      <c r="O485" t="s">
        <v>1234</v>
      </c>
      <c r="P485" t="s">
        <v>1233</v>
      </c>
    </row>
    <row r="486" spans="1:16" x14ac:dyDescent="0.35">
      <c r="A486" s="1">
        <f t="shared" si="7"/>
        <v>485</v>
      </c>
      <c r="B486" s="1" t="s">
        <v>245</v>
      </c>
      <c r="C486" t="s">
        <v>246</v>
      </c>
      <c r="D486" t="s">
        <v>88</v>
      </c>
      <c r="E486" s="33" t="s">
        <v>81</v>
      </c>
      <c r="F486" s="33" t="s">
        <v>7</v>
      </c>
      <c r="G486" s="33" t="s">
        <v>8</v>
      </c>
      <c r="H486" s="33" t="s">
        <v>7</v>
      </c>
      <c r="I486" s="33" t="s">
        <v>7</v>
      </c>
      <c r="J486" s="33" t="s">
        <v>8</v>
      </c>
      <c r="K486" s="34">
        <v>0.2</v>
      </c>
      <c r="L486" s="34" t="str">
        <f>IF(Noms_de_les_cases[[#This Row],[Nivell 
d''us (%)]]&gt;0.7,"Habitual",IF(Noms_de_les_cases[[#This Row],[Nivell 
d''us (%)]]&lt;0.3,"Minoritari","Ocasional"))</f>
        <v>Minoritari</v>
      </c>
      <c r="M486" s="33" t="s">
        <v>15</v>
      </c>
      <c r="N486" s="33" t="s">
        <v>17</v>
      </c>
      <c r="O486" t="s">
        <v>1221</v>
      </c>
      <c r="P486" t="s">
        <v>1270</v>
      </c>
    </row>
    <row r="487" spans="1:16" x14ac:dyDescent="0.35">
      <c r="A487" s="1">
        <f t="shared" si="7"/>
        <v>486</v>
      </c>
      <c r="B487" s="1" t="s">
        <v>336</v>
      </c>
      <c r="C487" t="s">
        <v>335</v>
      </c>
      <c r="D487" t="s">
        <v>92</v>
      </c>
      <c r="E487" s="33" t="s">
        <v>81</v>
      </c>
      <c r="F487" s="33" t="s">
        <v>7</v>
      </c>
      <c r="G487" s="33" t="s">
        <v>7</v>
      </c>
      <c r="H487" s="33" t="s">
        <v>7</v>
      </c>
      <c r="I487" s="33" t="s">
        <v>8</v>
      </c>
      <c r="J487" s="33" t="s">
        <v>8</v>
      </c>
      <c r="K487" s="34">
        <v>0.2</v>
      </c>
      <c r="L487" s="34" t="str">
        <f>IF(Noms_de_les_cases[[#This Row],[Nivell 
d''us (%)]]&gt;0.7,"Habitual",IF(Noms_de_les_cases[[#This Row],[Nivell 
d''us (%)]]&lt;0.3,"Minoritari","Ocasional"))</f>
        <v>Minoritari</v>
      </c>
      <c r="M487" s="33" t="s">
        <v>14</v>
      </c>
      <c r="N487" s="33" t="s">
        <v>19</v>
      </c>
      <c r="O487" t="s">
        <v>1219</v>
      </c>
      <c r="P487" t="s">
        <v>1225</v>
      </c>
    </row>
    <row r="488" spans="1:16" x14ac:dyDescent="0.35">
      <c r="A488" s="1">
        <f t="shared" si="7"/>
        <v>487</v>
      </c>
      <c r="B488" s="1" t="s">
        <v>278</v>
      </c>
      <c r="C488" t="s">
        <v>277</v>
      </c>
      <c r="D488" t="s">
        <v>92</v>
      </c>
      <c r="E488" s="33" t="s">
        <v>81</v>
      </c>
      <c r="F488" s="33" t="s">
        <v>7</v>
      </c>
      <c r="G488" s="33" t="s">
        <v>7</v>
      </c>
      <c r="H488" s="33" t="s">
        <v>7</v>
      </c>
      <c r="I488" s="33" t="s">
        <v>8</v>
      </c>
      <c r="J488" s="33" t="s">
        <v>7</v>
      </c>
      <c r="K488" s="34">
        <v>0.6</v>
      </c>
      <c r="L488" s="34" t="str">
        <f>IF(Noms_de_les_cases[[#This Row],[Nivell 
d''us (%)]]&gt;0.7,"Habitual",IF(Noms_de_les_cases[[#This Row],[Nivell 
d''us (%)]]&lt;0.3,"Minoritari","Ocasional"))</f>
        <v>Ocasional</v>
      </c>
      <c r="M488" s="33" t="s">
        <v>14</v>
      </c>
      <c r="N488" s="33" t="s">
        <v>17</v>
      </c>
      <c r="O488" t="s">
        <v>1218</v>
      </c>
      <c r="P488" t="s">
        <v>1228</v>
      </c>
    </row>
    <row r="489" spans="1:16" x14ac:dyDescent="0.35">
      <c r="A489" s="1">
        <f t="shared" si="7"/>
        <v>488</v>
      </c>
      <c r="B489" s="1" t="s">
        <v>278</v>
      </c>
      <c r="C489" t="s">
        <v>827</v>
      </c>
      <c r="D489" t="s">
        <v>181</v>
      </c>
      <c r="E489" s="33" t="s">
        <v>81</v>
      </c>
      <c r="F489" s="33" t="s">
        <v>7</v>
      </c>
      <c r="G489" s="33" t="s">
        <v>7</v>
      </c>
      <c r="H489" s="33" t="s">
        <v>7</v>
      </c>
      <c r="I489" s="33" t="s">
        <v>8</v>
      </c>
      <c r="J489" s="33" t="s">
        <v>7</v>
      </c>
      <c r="K489" s="34">
        <v>0.8</v>
      </c>
      <c r="L489" s="34" t="str">
        <f>IF(Noms_de_les_cases[[#This Row],[Nivell 
d''us (%)]]&gt;0.7,"Habitual",IF(Noms_de_les_cases[[#This Row],[Nivell 
d''us (%)]]&lt;0.3,"Minoritari","Ocasional"))</f>
        <v>Habitual</v>
      </c>
      <c r="M489" s="33" t="s">
        <v>14</v>
      </c>
      <c r="N489" s="33" t="s">
        <v>17</v>
      </c>
      <c r="O489" t="s">
        <v>1218</v>
      </c>
      <c r="P489" t="s">
        <v>1228</v>
      </c>
    </row>
    <row r="490" spans="1:16" x14ac:dyDescent="0.35">
      <c r="A490" s="1">
        <f t="shared" si="7"/>
        <v>489</v>
      </c>
      <c r="B490" s="1" t="s">
        <v>875</v>
      </c>
      <c r="C490" t="s">
        <v>876</v>
      </c>
      <c r="D490" t="s">
        <v>181</v>
      </c>
      <c r="E490" s="33" t="s">
        <v>81</v>
      </c>
      <c r="F490" s="33" t="s">
        <v>7</v>
      </c>
      <c r="G490" s="33" t="s">
        <v>8</v>
      </c>
      <c r="H490" s="33" t="s">
        <v>7</v>
      </c>
      <c r="I490" s="33" t="s">
        <v>8</v>
      </c>
      <c r="J490" s="33" t="s">
        <v>8</v>
      </c>
      <c r="K490" s="34">
        <v>0.2</v>
      </c>
      <c r="L490" s="34" t="str">
        <f>IF(Noms_de_les_cases[[#This Row],[Nivell 
d''us (%)]]&gt;0.7,"Habitual",IF(Noms_de_les_cases[[#This Row],[Nivell 
d''us (%)]]&lt;0.3,"Minoritari","Ocasional"))</f>
        <v>Minoritari</v>
      </c>
      <c r="M490" s="33" t="s">
        <v>15</v>
      </c>
      <c r="N490" s="33" t="s">
        <v>17</v>
      </c>
      <c r="O490" t="s">
        <v>1218</v>
      </c>
      <c r="P490" t="s">
        <v>1224</v>
      </c>
    </row>
    <row r="491" spans="1:16" x14ac:dyDescent="0.35">
      <c r="A491" s="1">
        <f t="shared" si="7"/>
        <v>490</v>
      </c>
      <c r="B491" s="1" t="s">
        <v>474</v>
      </c>
      <c r="C491" t="s">
        <v>473</v>
      </c>
      <c r="D491" t="s">
        <v>87</v>
      </c>
      <c r="E491" s="33" t="s">
        <v>81</v>
      </c>
      <c r="F491" s="33" t="s">
        <v>7</v>
      </c>
      <c r="G491" s="33" t="s">
        <v>7</v>
      </c>
      <c r="H491" s="33" t="s">
        <v>7</v>
      </c>
      <c r="I491" s="33" t="s">
        <v>8</v>
      </c>
      <c r="J491" s="33" t="s">
        <v>8</v>
      </c>
      <c r="K491" s="34">
        <v>0.2</v>
      </c>
      <c r="L491" s="34" t="str">
        <f>IF(Noms_de_les_cases[[#This Row],[Nivell 
d''us (%)]]&gt;0.7,"Habitual",IF(Noms_de_les_cases[[#This Row],[Nivell 
d''us (%)]]&lt;0.3,"Minoritari","Ocasional"))</f>
        <v>Minoritari</v>
      </c>
      <c r="M491" s="33" t="s">
        <v>15</v>
      </c>
      <c r="N491" s="33" t="s">
        <v>17</v>
      </c>
      <c r="O491" t="s">
        <v>1221</v>
      </c>
      <c r="P491" t="s">
        <v>1270</v>
      </c>
    </row>
    <row r="492" spans="1:16" x14ac:dyDescent="0.35">
      <c r="A492" s="1">
        <f t="shared" si="7"/>
        <v>491</v>
      </c>
      <c r="B492" s="1" t="s">
        <v>1538</v>
      </c>
      <c r="C492" t="s">
        <v>409</v>
      </c>
      <c r="D492" t="s">
        <v>86</v>
      </c>
      <c r="E492" s="33" t="s">
        <v>81</v>
      </c>
      <c r="F492" s="33" t="s">
        <v>7</v>
      </c>
      <c r="G492" s="33" t="s">
        <v>8</v>
      </c>
      <c r="H492" s="33" t="s">
        <v>7</v>
      </c>
      <c r="I492" s="33" t="s">
        <v>8</v>
      </c>
      <c r="J492" s="33" t="s">
        <v>8</v>
      </c>
      <c r="K492" s="34">
        <v>0.2</v>
      </c>
      <c r="L492" s="34" t="str">
        <f>IF(Noms_de_les_cases[[#This Row],[Nivell 
d''us (%)]]&gt;0.7,"Habitual",IF(Noms_de_les_cases[[#This Row],[Nivell 
d''us (%)]]&lt;0.3,"Minoritari","Ocasional"))</f>
        <v>Minoritari</v>
      </c>
      <c r="M492" s="33" t="s">
        <v>78</v>
      </c>
      <c r="N492" s="33" t="s">
        <v>17</v>
      </c>
      <c r="O492" t="s">
        <v>1219</v>
      </c>
      <c r="P492" t="s">
        <v>1225</v>
      </c>
    </row>
    <row r="493" spans="1:16" x14ac:dyDescent="0.35">
      <c r="A493" s="1">
        <f t="shared" si="7"/>
        <v>492</v>
      </c>
      <c r="B493" s="1" t="s">
        <v>1036</v>
      </c>
      <c r="C493" t="s">
        <v>1037</v>
      </c>
      <c r="D493" t="s">
        <v>86</v>
      </c>
      <c r="E493" s="33" t="s">
        <v>81</v>
      </c>
      <c r="F493" s="33" t="s">
        <v>7</v>
      </c>
      <c r="G493" s="33" t="s">
        <v>7</v>
      </c>
      <c r="H493" s="33" t="s">
        <v>7</v>
      </c>
      <c r="I493" s="33" t="s">
        <v>8</v>
      </c>
      <c r="J493" s="33" t="s">
        <v>8</v>
      </c>
      <c r="K493" s="34">
        <v>0.2</v>
      </c>
      <c r="L493" s="34" t="str">
        <f>IF(Noms_de_les_cases[[#This Row],[Nivell 
d''us (%)]]&gt;0.7,"Habitual",IF(Noms_de_les_cases[[#This Row],[Nivell 
d''us (%)]]&lt;0.3,"Minoritari","Ocasional"))</f>
        <v>Minoritari</v>
      </c>
      <c r="M493" s="33" t="s">
        <v>15</v>
      </c>
      <c r="N493" s="33" t="s">
        <v>17</v>
      </c>
      <c r="O493" t="s">
        <v>1218</v>
      </c>
      <c r="P493" t="s">
        <v>1224</v>
      </c>
    </row>
    <row r="494" spans="1:16" x14ac:dyDescent="0.35">
      <c r="A494" s="1">
        <f t="shared" si="7"/>
        <v>493</v>
      </c>
      <c r="B494" s="1" t="s">
        <v>405</v>
      </c>
      <c r="C494" t="s">
        <v>406</v>
      </c>
      <c r="D494" t="s">
        <v>86</v>
      </c>
      <c r="E494" s="33" t="s">
        <v>81</v>
      </c>
      <c r="F494" s="33" t="s">
        <v>7</v>
      </c>
      <c r="G494" s="33" t="s">
        <v>7</v>
      </c>
      <c r="H494" s="33" t="s">
        <v>7</v>
      </c>
      <c r="I494" s="33" t="s">
        <v>7</v>
      </c>
      <c r="J494" s="33" t="s">
        <v>8</v>
      </c>
      <c r="K494" s="34">
        <v>0.2</v>
      </c>
      <c r="L494" s="34" t="str">
        <f>IF(Noms_de_les_cases[[#This Row],[Nivell 
d''us (%)]]&gt;0.7,"Habitual",IF(Noms_de_les_cases[[#This Row],[Nivell 
d''us (%)]]&lt;0.3,"Minoritari","Ocasional"))</f>
        <v>Minoritari</v>
      </c>
      <c r="M494" s="33" t="s">
        <v>15</v>
      </c>
      <c r="N494" s="33" t="s">
        <v>17</v>
      </c>
      <c r="O494" t="s">
        <v>1218</v>
      </c>
      <c r="P494" t="s">
        <v>1268</v>
      </c>
    </row>
    <row r="495" spans="1:16" x14ac:dyDescent="0.35">
      <c r="A495" s="1">
        <f t="shared" si="7"/>
        <v>494</v>
      </c>
      <c r="B495" s="1" t="s">
        <v>858</v>
      </c>
      <c r="C495" t="s">
        <v>857</v>
      </c>
      <c r="D495" t="s">
        <v>181</v>
      </c>
      <c r="E495" s="33" t="s">
        <v>81</v>
      </c>
      <c r="F495" s="33" t="s">
        <v>7</v>
      </c>
      <c r="G495" s="33" t="s">
        <v>8</v>
      </c>
      <c r="H495" s="33" t="s">
        <v>7</v>
      </c>
      <c r="I495" s="33" t="s">
        <v>8</v>
      </c>
      <c r="J495" s="33" t="s">
        <v>8</v>
      </c>
      <c r="K495" s="34">
        <v>0.2</v>
      </c>
      <c r="L495" s="34" t="str">
        <f>IF(Noms_de_les_cases[[#This Row],[Nivell 
d''us (%)]]&gt;0.7,"Habitual",IF(Noms_de_les_cases[[#This Row],[Nivell 
d''us (%)]]&lt;0.3,"Minoritari","Ocasional"))</f>
        <v>Minoritari</v>
      </c>
      <c r="M495" s="33" t="s">
        <v>16</v>
      </c>
      <c r="N495" s="33" t="s">
        <v>17</v>
      </c>
      <c r="O495" t="s">
        <v>1221</v>
      </c>
      <c r="P495" t="s">
        <v>1239</v>
      </c>
    </row>
    <row r="496" spans="1:16" x14ac:dyDescent="0.35">
      <c r="A496" s="1">
        <f t="shared" si="7"/>
        <v>495</v>
      </c>
      <c r="B496" s="1" t="s">
        <v>1491</v>
      </c>
      <c r="C496" t="s">
        <v>5</v>
      </c>
      <c r="D496" t="s">
        <v>6</v>
      </c>
      <c r="E496" s="33" t="s">
        <v>81</v>
      </c>
      <c r="F496" s="33" t="s">
        <v>7</v>
      </c>
      <c r="G496" s="33" t="s">
        <v>7</v>
      </c>
      <c r="H496" s="33" t="s">
        <v>7</v>
      </c>
      <c r="I496" s="33" t="s">
        <v>8</v>
      </c>
      <c r="J496" s="33" t="s">
        <v>8</v>
      </c>
      <c r="K496" s="34">
        <v>0.2</v>
      </c>
      <c r="L496" s="34" t="str">
        <f>IF(Noms_de_les_cases[[#This Row],[Nivell 
d''us (%)]]&gt;0.7,"Habitual",IF(Noms_de_les_cases[[#This Row],[Nivell 
d''us (%)]]&lt;0.3,"Minoritari","Ocasional"))</f>
        <v>Minoritari</v>
      </c>
      <c r="M496" s="33" t="s">
        <v>14</v>
      </c>
      <c r="N496" s="33" t="s">
        <v>17</v>
      </c>
      <c r="O496" s="5" t="s">
        <v>1218</v>
      </c>
      <c r="P496" t="s">
        <v>1228</v>
      </c>
    </row>
    <row r="497" spans="1:16" x14ac:dyDescent="0.35">
      <c r="A497" s="1">
        <f t="shared" si="7"/>
        <v>496</v>
      </c>
      <c r="B497" s="1" t="s">
        <v>860</v>
      </c>
      <c r="C497" t="s">
        <v>857</v>
      </c>
      <c r="D497" t="s">
        <v>181</v>
      </c>
      <c r="E497" s="33" t="s">
        <v>81</v>
      </c>
      <c r="F497" s="33" t="s">
        <v>8</v>
      </c>
      <c r="G497" s="33" t="s">
        <v>8</v>
      </c>
      <c r="H497" s="33" t="s">
        <v>7</v>
      </c>
      <c r="I497" s="33" t="s">
        <v>8</v>
      </c>
      <c r="J497" s="33" t="s">
        <v>7</v>
      </c>
      <c r="K497" s="34">
        <v>0.6</v>
      </c>
      <c r="L497" s="34" t="str">
        <f>IF(Noms_de_les_cases[[#This Row],[Nivell 
d''us (%)]]&gt;0.7,"Habitual",IF(Noms_de_les_cases[[#This Row],[Nivell 
d''us (%)]]&lt;0.3,"Minoritari","Ocasional"))</f>
        <v>Ocasional</v>
      </c>
      <c r="M497" s="33" t="s">
        <v>14</v>
      </c>
      <c r="N497" s="33" t="s">
        <v>18</v>
      </c>
      <c r="O497" t="s">
        <v>1218</v>
      </c>
      <c r="P497" t="s">
        <v>1228</v>
      </c>
    </row>
    <row r="498" spans="1:16" x14ac:dyDescent="0.35">
      <c r="A498" s="1">
        <f t="shared" si="7"/>
        <v>497</v>
      </c>
      <c r="B498" s="1" t="s">
        <v>237</v>
      </c>
      <c r="C498" t="s">
        <v>277</v>
      </c>
      <c r="D498" t="s">
        <v>92</v>
      </c>
      <c r="E498" s="33" t="s">
        <v>81</v>
      </c>
      <c r="F498" s="33" t="s">
        <v>7</v>
      </c>
      <c r="G498" s="33" t="s">
        <v>7</v>
      </c>
      <c r="H498" s="33" t="s">
        <v>7</v>
      </c>
      <c r="I498" s="33" t="s">
        <v>8</v>
      </c>
      <c r="J498" s="33" t="s">
        <v>8</v>
      </c>
      <c r="K498" s="34">
        <v>0.2</v>
      </c>
      <c r="L498" s="34" t="str">
        <f>IF(Noms_de_les_cases[[#This Row],[Nivell 
d''us (%)]]&gt;0.7,"Habitual",IF(Noms_de_les_cases[[#This Row],[Nivell 
d''us (%)]]&lt;0.3,"Minoritari","Ocasional"))</f>
        <v>Minoritari</v>
      </c>
      <c r="M498" s="33" t="s">
        <v>14</v>
      </c>
      <c r="N498" s="33" t="s">
        <v>17</v>
      </c>
      <c r="O498" t="s">
        <v>1218</v>
      </c>
      <c r="P498" t="s">
        <v>1228</v>
      </c>
    </row>
    <row r="499" spans="1:16" x14ac:dyDescent="0.35">
      <c r="A499" s="1">
        <f t="shared" si="7"/>
        <v>498</v>
      </c>
      <c r="B499" s="1" t="s">
        <v>1143</v>
      </c>
      <c r="C499" t="s">
        <v>1142</v>
      </c>
      <c r="D499" t="s">
        <v>88</v>
      </c>
      <c r="E499" s="33" t="s">
        <v>81</v>
      </c>
      <c r="F499" s="33" t="s">
        <v>8</v>
      </c>
      <c r="G499" s="33" t="s">
        <v>7</v>
      </c>
      <c r="H499" s="33" t="s">
        <v>7</v>
      </c>
      <c r="I499" s="33" t="s">
        <v>8</v>
      </c>
      <c r="J499" s="33" t="s">
        <v>8</v>
      </c>
      <c r="K499" s="34">
        <v>0.2</v>
      </c>
      <c r="L499" s="34" t="str">
        <f>IF(Noms_de_les_cases[[#This Row],[Nivell 
d''us (%)]]&gt;0.7,"Habitual",IF(Noms_de_les_cases[[#This Row],[Nivell 
d''us (%)]]&lt;0.3,"Minoritari","Ocasional"))</f>
        <v>Minoritari</v>
      </c>
      <c r="M499" s="33" t="s">
        <v>14</v>
      </c>
      <c r="N499" s="33" t="s">
        <v>18</v>
      </c>
      <c r="O499" t="s">
        <v>1218</v>
      </c>
      <c r="P499" t="s">
        <v>1228</v>
      </c>
    </row>
    <row r="500" spans="1:16" x14ac:dyDescent="0.35">
      <c r="A500" s="1">
        <f t="shared" si="7"/>
        <v>499</v>
      </c>
      <c r="B500" s="1" t="s">
        <v>848</v>
      </c>
      <c r="C500" t="s">
        <v>951</v>
      </c>
      <c r="D500" t="s">
        <v>89</v>
      </c>
      <c r="E500" s="33" t="s">
        <v>81</v>
      </c>
      <c r="F500" s="33" t="s">
        <v>7</v>
      </c>
      <c r="G500" s="33" t="s">
        <v>7</v>
      </c>
      <c r="H500" s="33" t="s">
        <v>7</v>
      </c>
      <c r="I500" s="33" t="s">
        <v>7</v>
      </c>
      <c r="J500" s="33" t="s">
        <v>8</v>
      </c>
      <c r="K500" s="34">
        <v>0.4</v>
      </c>
      <c r="L500" s="34" t="str">
        <f>IF(Noms_de_les_cases[[#This Row],[Nivell 
d''us (%)]]&gt;0.7,"Habitual",IF(Noms_de_les_cases[[#This Row],[Nivell 
d''us (%)]]&lt;0.3,"Minoritari","Ocasional"))</f>
        <v>Ocasional</v>
      </c>
      <c r="M500" s="33" t="s">
        <v>38</v>
      </c>
      <c r="N500" s="33" t="s">
        <v>17</v>
      </c>
      <c r="O500" t="s">
        <v>1218</v>
      </c>
      <c r="P500" t="s">
        <v>1228</v>
      </c>
    </row>
    <row r="501" spans="1:16" x14ac:dyDescent="0.35">
      <c r="A501" s="1">
        <f t="shared" si="7"/>
        <v>500</v>
      </c>
      <c r="B501" s="1" t="s">
        <v>849</v>
      </c>
      <c r="C501" t="s">
        <v>881</v>
      </c>
      <c r="D501" t="s">
        <v>181</v>
      </c>
      <c r="E501" s="33" t="s">
        <v>81</v>
      </c>
      <c r="F501" s="33" t="s">
        <v>8</v>
      </c>
      <c r="G501" s="33" t="s">
        <v>7</v>
      </c>
      <c r="H501" s="33" t="s">
        <v>7</v>
      </c>
      <c r="I501" s="33" t="s">
        <v>8</v>
      </c>
      <c r="J501" s="33" t="s">
        <v>7</v>
      </c>
      <c r="K501" s="34">
        <v>1</v>
      </c>
      <c r="L501" s="34" t="str">
        <f>IF(Noms_de_les_cases[[#This Row],[Nivell 
d''us (%)]]&gt;0.7,"Habitual",IF(Noms_de_les_cases[[#This Row],[Nivell 
d''us (%)]]&lt;0.3,"Minoritari","Ocasional"))</f>
        <v>Habitual</v>
      </c>
      <c r="M501" s="33" t="s">
        <v>14</v>
      </c>
      <c r="N501" s="33" t="s">
        <v>18</v>
      </c>
      <c r="O501" t="s">
        <v>1218</v>
      </c>
      <c r="P501" t="s">
        <v>1228</v>
      </c>
    </row>
    <row r="502" spans="1:16" x14ac:dyDescent="0.35">
      <c r="A502" s="1">
        <f t="shared" si="7"/>
        <v>501</v>
      </c>
      <c r="B502" s="1" t="s">
        <v>849</v>
      </c>
      <c r="C502" t="s">
        <v>847</v>
      </c>
      <c r="D502" t="s">
        <v>181</v>
      </c>
      <c r="E502" s="33" t="s">
        <v>81</v>
      </c>
      <c r="F502" s="33" t="s">
        <v>8</v>
      </c>
      <c r="G502" s="33" t="s">
        <v>7</v>
      </c>
      <c r="H502" s="33" t="s">
        <v>7</v>
      </c>
      <c r="I502" s="33" t="s">
        <v>8</v>
      </c>
      <c r="J502" s="33" t="s">
        <v>7</v>
      </c>
      <c r="K502" s="34">
        <v>1</v>
      </c>
      <c r="L502" s="34" t="str">
        <f>IF(Noms_de_les_cases[[#This Row],[Nivell 
d''us (%)]]&gt;0.7,"Habitual",IF(Noms_de_les_cases[[#This Row],[Nivell 
d''us (%)]]&lt;0.3,"Minoritari","Ocasional"))</f>
        <v>Habitual</v>
      </c>
      <c r="M502" s="33" t="s">
        <v>14</v>
      </c>
      <c r="N502" s="33" t="s">
        <v>18</v>
      </c>
      <c r="O502" t="s">
        <v>1218</v>
      </c>
      <c r="P502" t="s">
        <v>1228</v>
      </c>
    </row>
    <row r="503" spans="1:16" x14ac:dyDescent="0.35">
      <c r="A503" s="1">
        <f t="shared" si="7"/>
        <v>502</v>
      </c>
      <c r="B503" s="1" t="s">
        <v>156</v>
      </c>
      <c r="C503" t="s">
        <v>157</v>
      </c>
      <c r="D503" t="s">
        <v>89</v>
      </c>
      <c r="E503" s="33" t="s">
        <v>81</v>
      </c>
      <c r="F503" s="33" t="s">
        <v>7</v>
      </c>
      <c r="G503" s="33" t="s">
        <v>8</v>
      </c>
      <c r="H503" s="33" t="s">
        <v>7</v>
      </c>
      <c r="I503" s="33" t="s">
        <v>8</v>
      </c>
      <c r="J503" s="33" t="s">
        <v>8</v>
      </c>
      <c r="K503" s="34">
        <v>0.2</v>
      </c>
      <c r="L503" s="34" t="str">
        <f>IF(Noms_de_les_cases[[#This Row],[Nivell 
d''us (%)]]&gt;0.7,"Habitual",IF(Noms_de_les_cases[[#This Row],[Nivell 
d''us (%)]]&lt;0.3,"Minoritari","Ocasional"))</f>
        <v>Minoritari</v>
      </c>
      <c r="M503" s="33" t="s">
        <v>15</v>
      </c>
      <c r="N503" s="33" t="s">
        <v>17</v>
      </c>
      <c r="O503" t="s">
        <v>1218</v>
      </c>
      <c r="P503" t="s">
        <v>1268</v>
      </c>
    </row>
    <row r="504" spans="1:16" x14ac:dyDescent="0.35">
      <c r="A504" s="1">
        <f t="shared" si="7"/>
        <v>503</v>
      </c>
      <c r="B504" s="1" t="s">
        <v>1035</v>
      </c>
      <c r="C504" t="s">
        <v>1002</v>
      </c>
      <c r="D504" t="s">
        <v>89</v>
      </c>
      <c r="E504" s="33" t="s">
        <v>81</v>
      </c>
      <c r="F504" s="33" t="s">
        <v>7</v>
      </c>
      <c r="G504" s="33" t="s">
        <v>7</v>
      </c>
      <c r="H504" s="33" t="s">
        <v>7</v>
      </c>
      <c r="I504" s="33" t="s">
        <v>8</v>
      </c>
      <c r="J504" s="33" t="s">
        <v>7</v>
      </c>
      <c r="K504" s="34">
        <v>0.6</v>
      </c>
      <c r="L504" s="34" t="str">
        <f>IF(Noms_de_les_cases[[#This Row],[Nivell 
d''us (%)]]&gt;0.7,"Habitual",IF(Noms_de_les_cases[[#This Row],[Nivell 
d''us (%)]]&lt;0.3,"Minoritari","Ocasional"))</f>
        <v>Ocasional</v>
      </c>
      <c r="M504" s="33" t="s">
        <v>16</v>
      </c>
      <c r="N504" s="33" t="s">
        <v>18</v>
      </c>
      <c r="O504" t="s">
        <v>1221</v>
      </c>
      <c r="P504" t="s">
        <v>1239</v>
      </c>
    </row>
    <row r="505" spans="1:16" x14ac:dyDescent="0.35">
      <c r="A505" s="1">
        <f t="shared" si="7"/>
        <v>504</v>
      </c>
      <c r="B505" s="1" t="s">
        <v>946</v>
      </c>
      <c r="C505" t="s">
        <v>947</v>
      </c>
      <c r="D505" t="s">
        <v>89</v>
      </c>
      <c r="E505" s="33" t="s">
        <v>81</v>
      </c>
      <c r="F505" s="33" t="s">
        <v>7</v>
      </c>
      <c r="G505" s="33" t="s">
        <v>7</v>
      </c>
      <c r="H505" s="33" t="s">
        <v>7</v>
      </c>
      <c r="I505" s="33" t="s">
        <v>7</v>
      </c>
      <c r="J505" s="33" t="s">
        <v>7</v>
      </c>
      <c r="K505" s="34">
        <v>1</v>
      </c>
      <c r="L505" s="34" t="str">
        <f>IF(Noms_de_les_cases[[#This Row],[Nivell 
d''us (%)]]&gt;0.7,"Habitual",IF(Noms_de_les_cases[[#This Row],[Nivell 
d''us (%)]]&lt;0.3,"Minoritari","Ocasional"))</f>
        <v>Habitual</v>
      </c>
      <c r="M505" s="33" t="s">
        <v>78</v>
      </c>
      <c r="N505" s="33" t="s">
        <v>17</v>
      </c>
      <c r="O505" t="s">
        <v>1218</v>
      </c>
      <c r="P505" t="s">
        <v>1224</v>
      </c>
    </row>
    <row r="506" spans="1:16" x14ac:dyDescent="0.35">
      <c r="A506" s="1">
        <f t="shared" si="7"/>
        <v>505</v>
      </c>
      <c r="B506" s="1" t="s">
        <v>127</v>
      </c>
      <c r="C506" t="s">
        <v>128</v>
      </c>
      <c r="D506" t="s">
        <v>88</v>
      </c>
      <c r="E506" s="33" t="s">
        <v>81</v>
      </c>
      <c r="F506" s="33" t="s">
        <v>7</v>
      </c>
      <c r="G506" s="33" t="s">
        <v>7</v>
      </c>
      <c r="H506" s="33" t="s">
        <v>7</v>
      </c>
      <c r="I506" s="33" t="s">
        <v>7</v>
      </c>
      <c r="J506" s="33" t="s">
        <v>7</v>
      </c>
      <c r="K506" s="34">
        <v>0.6</v>
      </c>
      <c r="L506" s="34" t="str">
        <f>IF(Noms_de_les_cases[[#This Row],[Nivell 
d''us (%)]]&gt;0.7,"Habitual",IF(Noms_de_les_cases[[#This Row],[Nivell 
d''us (%)]]&lt;0.3,"Minoritari","Ocasional"))</f>
        <v>Ocasional</v>
      </c>
      <c r="M506" s="33" t="s">
        <v>16</v>
      </c>
      <c r="N506" s="33" t="s">
        <v>17</v>
      </c>
      <c r="O506" t="s">
        <v>1221</v>
      </c>
      <c r="P506" t="s">
        <v>1239</v>
      </c>
    </row>
    <row r="507" spans="1:16" x14ac:dyDescent="0.35">
      <c r="A507" s="1">
        <f t="shared" si="7"/>
        <v>506</v>
      </c>
      <c r="B507" s="1" t="s">
        <v>1204</v>
      </c>
      <c r="C507" t="s">
        <v>238</v>
      </c>
      <c r="D507" t="s">
        <v>88</v>
      </c>
      <c r="E507" s="33" t="s">
        <v>81</v>
      </c>
      <c r="F507" s="33" t="s">
        <v>7</v>
      </c>
      <c r="G507" s="33" t="s">
        <v>7</v>
      </c>
      <c r="H507" s="33" t="s">
        <v>7</v>
      </c>
      <c r="I507" s="33" t="s">
        <v>7</v>
      </c>
      <c r="J507" s="33" t="s">
        <v>8</v>
      </c>
      <c r="K507" s="34">
        <v>0.2</v>
      </c>
      <c r="L507" s="34" t="str">
        <f>IF(Noms_de_les_cases[[#This Row],[Nivell 
d''us (%)]]&gt;0.7,"Habitual",IF(Noms_de_les_cases[[#This Row],[Nivell 
d''us (%)]]&lt;0.3,"Minoritari","Ocasional"))</f>
        <v>Minoritari</v>
      </c>
      <c r="M507" s="33" t="s">
        <v>16</v>
      </c>
      <c r="N507" s="33" t="s">
        <v>18</v>
      </c>
      <c r="O507" t="s">
        <v>1222</v>
      </c>
      <c r="P507" t="s">
        <v>1229</v>
      </c>
    </row>
    <row r="508" spans="1:16" x14ac:dyDescent="0.35">
      <c r="A508" s="1">
        <f t="shared" si="7"/>
        <v>507</v>
      </c>
      <c r="B508" s="1" t="s">
        <v>132</v>
      </c>
      <c r="C508" t="s">
        <v>133</v>
      </c>
      <c r="D508" t="s">
        <v>88</v>
      </c>
      <c r="E508" s="33" t="s">
        <v>81</v>
      </c>
      <c r="F508" s="33" t="s">
        <v>7</v>
      </c>
      <c r="G508" s="33" t="s">
        <v>7</v>
      </c>
      <c r="H508" s="33" t="s">
        <v>7</v>
      </c>
      <c r="I508" s="33" t="s">
        <v>7</v>
      </c>
      <c r="J508" s="33" t="s">
        <v>7</v>
      </c>
      <c r="K508" s="34">
        <v>0.6</v>
      </c>
      <c r="L508" s="34" t="str">
        <f>IF(Noms_de_les_cases[[#This Row],[Nivell 
d''us (%)]]&gt;0.7,"Habitual",IF(Noms_de_les_cases[[#This Row],[Nivell 
d''us (%)]]&lt;0.3,"Minoritari","Ocasional"))</f>
        <v>Ocasional</v>
      </c>
      <c r="M508" s="33" t="s">
        <v>78</v>
      </c>
      <c r="N508" s="33" t="s">
        <v>17</v>
      </c>
      <c r="O508" t="s">
        <v>1218</v>
      </c>
      <c r="P508" t="s">
        <v>1224</v>
      </c>
    </row>
    <row r="509" spans="1:16" x14ac:dyDescent="0.35">
      <c r="A509" s="1">
        <f t="shared" si="7"/>
        <v>508</v>
      </c>
      <c r="B509" s="1" t="s">
        <v>907</v>
      </c>
      <c r="C509" t="s">
        <v>908</v>
      </c>
      <c r="D509" t="s">
        <v>89</v>
      </c>
      <c r="E509" s="33" t="s">
        <v>81</v>
      </c>
      <c r="F509" s="33" t="s">
        <v>7</v>
      </c>
      <c r="G509" s="33" t="s">
        <v>7</v>
      </c>
      <c r="H509" s="33" t="s">
        <v>7</v>
      </c>
      <c r="I509" s="33" t="s">
        <v>7</v>
      </c>
      <c r="J509" s="33" t="s">
        <v>7</v>
      </c>
      <c r="K509" s="34">
        <v>1</v>
      </c>
      <c r="L509" s="34" t="str">
        <f>IF(Noms_de_les_cases[[#This Row],[Nivell 
d''us (%)]]&gt;0.7,"Habitual",IF(Noms_de_les_cases[[#This Row],[Nivell 
d''us (%)]]&lt;0.3,"Minoritari","Ocasional"))</f>
        <v>Habitual</v>
      </c>
      <c r="M509" s="33" t="s">
        <v>16</v>
      </c>
      <c r="N509" s="33" t="s">
        <v>17</v>
      </c>
      <c r="O509" t="s">
        <v>1222</v>
      </c>
      <c r="P509" t="s">
        <v>1229</v>
      </c>
    </row>
    <row r="510" spans="1:16" x14ac:dyDescent="0.35">
      <c r="A510" s="1">
        <f t="shared" si="7"/>
        <v>509</v>
      </c>
      <c r="B510" s="1" t="s">
        <v>1064</v>
      </c>
      <c r="C510" t="s">
        <v>192</v>
      </c>
      <c r="D510" t="s">
        <v>91</v>
      </c>
      <c r="E510" s="33" t="s">
        <v>81</v>
      </c>
      <c r="F510" s="33" t="s">
        <v>7</v>
      </c>
      <c r="G510" s="33" t="s">
        <v>7</v>
      </c>
      <c r="H510" s="33" t="s">
        <v>7</v>
      </c>
      <c r="I510" s="33" t="s">
        <v>7</v>
      </c>
      <c r="J510" s="33" t="s">
        <v>7</v>
      </c>
      <c r="K510" s="34">
        <v>0.6</v>
      </c>
      <c r="L510" s="34" t="str">
        <f>IF(Noms_de_les_cases[[#This Row],[Nivell 
d''us (%)]]&gt;0.7,"Habitual",IF(Noms_de_les_cases[[#This Row],[Nivell 
d''us (%)]]&lt;0.3,"Minoritari","Ocasional"))</f>
        <v>Ocasional</v>
      </c>
      <c r="M510" s="33" t="s">
        <v>16</v>
      </c>
      <c r="N510" s="33" t="s">
        <v>17</v>
      </c>
      <c r="O510" t="s">
        <v>1222</v>
      </c>
      <c r="P510" t="s">
        <v>1229</v>
      </c>
    </row>
    <row r="511" spans="1:16" x14ac:dyDescent="0.35">
      <c r="A511" s="1">
        <f t="shared" si="7"/>
        <v>510</v>
      </c>
      <c r="B511" s="1" t="s">
        <v>539</v>
      </c>
      <c r="C511" t="s">
        <v>536</v>
      </c>
      <c r="D511" t="s">
        <v>85</v>
      </c>
      <c r="E511" s="33" t="s">
        <v>81</v>
      </c>
      <c r="F511" s="33" t="s">
        <v>8</v>
      </c>
      <c r="G511" s="33" t="s">
        <v>7</v>
      </c>
      <c r="H511" s="33" t="s">
        <v>7</v>
      </c>
      <c r="I511" s="33" t="s">
        <v>8</v>
      </c>
      <c r="J511" s="33" t="s">
        <v>8</v>
      </c>
      <c r="K511" s="34">
        <v>0.4</v>
      </c>
      <c r="L511" s="34" t="str">
        <f>IF(Noms_de_les_cases[[#This Row],[Nivell 
d''us (%)]]&gt;0.7,"Habitual",IF(Noms_de_les_cases[[#This Row],[Nivell 
d''us (%)]]&lt;0.3,"Minoritari","Ocasional"))</f>
        <v>Ocasional</v>
      </c>
      <c r="M511" s="33" t="s">
        <v>16</v>
      </c>
      <c r="N511" s="33" t="s">
        <v>19</v>
      </c>
      <c r="O511" t="s">
        <v>1222</v>
      </c>
      <c r="P511" t="s">
        <v>1229</v>
      </c>
    </row>
    <row r="512" spans="1:16" x14ac:dyDescent="0.35">
      <c r="A512" s="1">
        <f t="shared" si="7"/>
        <v>511</v>
      </c>
      <c r="B512" s="1" t="s">
        <v>1274</v>
      </c>
      <c r="C512" t="s">
        <v>406</v>
      </c>
      <c r="D512" t="s">
        <v>86</v>
      </c>
      <c r="E512" s="33" t="s">
        <v>81</v>
      </c>
      <c r="F512" s="33" t="s">
        <v>7</v>
      </c>
      <c r="G512" s="33" t="s">
        <v>7</v>
      </c>
      <c r="H512" s="33" t="s">
        <v>7</v>
      </c>
      <c r="I512" s="33" t="s">
        <v>8</v>
      </c>
      <c r="J512" s="33" t="s">
        <v>8</v>
      </c>
      <c r="K512" s="34">
        <v>0.2</v>
      </c>
      <c r="L512" s="34" t="str">
        <f>IF(Noms_de_les_cases[[#This Row],[Nivell 
d''us (%)]]&gt;0.7,"Habitual",IF(Noms_de_les_cases[[#This Row],[Nivell 
d''us (%)]]&lt;0.3,"Minoritari","Ocasional"))</f>
        <v>Minoritari</v>
      </c>
      <c r="M512" s="33" t="s">
        <v>14</v>
      </c>
      <c r="N512" s="33" t="s">
        <v>17</v>
      </c>
      <c r="O512" t="s">
        <v>1222</v>
      </c>
      <c r="P512" t="s">
        <v>1229</v>
      </c>
    </row>
    <row r="513" spans="1:16" x14ac:dyDescent="0.35">
      <c r="A513" s="1">
        <f t="shared" si="7"/>
        <v>512</v>
      </c>
      <c r="B513" s="1" t="s">
        <v>787</v>
      </c>
      <c r="C513" t="s">
        <v>788</v>
      </c>
      <c r="D513" t="s">
        <v>24</v>
      </c>
      <c r="E513" s="33" t="s">
        <v>81</v>
      </c>
      <c r="F513" s="33" t="s">
        <v>7</v>
      </c>
      <c r="G513" s="33" t="s">
        <v>7</v>
      </c>
      <c r="H513" s="33" t="s">
        <v>7</v>
      </c>
      <c r="I513" s="33" t="s">
        <v>7</v>
      </c>
      <c r="J513" s="33" t="s">
        <v>7</v>
      </c>
      <c r="K513" s="34">
        <v>1</v>
      </c>
      <c r="L513" s="34" t="str">
        <f>IF(Noms_de_les_cases[[#This Row],[Nivell 
d''us (%)]]&gt;0.7,"Habitual",IF(Noms_de_les_cases[[#This Row],[Nivell 
d''us (%)]]&lt;0.3,"Minoritari","Ocasional"))</f>
        <v>Habitual</v>
      </c>
      <c r="M513" s="33" t="s">
        <v>16</v>
      </c>
      <c r="N513" s="33" t="s">
        <v>17</v>
      </c>
      <c r="O513" t="s">
        <v>1222</v>
      </c>
      <c r="P513" t="s">
        <v>1229</v>
      </c>
    </row>
    <row r="514" spans="1:16" x14ac:dyDescent="0.35">
      <c r="A514" s="1">
        <f t="shared" si="7"/>
        <v>513</v>
      </c>
      <c r="B514" s="1" t="s">
        <v>1193</v>
      </c>
      <c r="C514" t="s">
        <v>557</v>
      </c>
      <c r="D514" t="s">
        <v>85</v>
      </c>
      <c r="E514" s="33" t="s">
        <v>81</v>
      </c>
      <c r="F514" s="33" t="s">
        <v>8</v>
      </c>
      <c r="G514" s="33" t="s">
        <v>7</v>
      </c>
      <c r="H514" s="33" t="s">
        <v>7</v>
      </c>
      <c r="I514" s="33" t="s">
        <v>8</v>
      </c>
      <c r="J514" s="33" t="s">
        <v>8</v>
      </c>
      <c r="K514" s="34">
        <v>0.2</v>
      </c>
      <c r="L514" s="34" t="str">
        <f>IF(Noms_de_les_cases[[#This Row],[Nivell 
d''us (%)]]&gt;0.7,"Habitual",IF(Noms_de_les_cases[[#This Row],[Nivell 
d''us (%)]]&lt;0.3,"Minoritari","Ocasional"))</f>
        <v>Minoritari</v>
      </c>
      <c r="M514" s="33" t="s">
        <v>78</v>
      </c>
      <c r="N514" s="33" t="s">
        <v>18</v>
      </c>
      <c r="O514" t="s">
        <v>1238</v>
      </c>
      <c r="P514" t="s">
        <v>1227</v>
      </c>
    </row>
    <row r="515" spans="1:16" x14ac:dyDescent="0.35">
      <c r="A515" s="1">
        <f t="shared" si="7"/>
        <v>514</v>
      </c>
      <c r="B515" s="1" t="s">
        <v>1381</v>
      </c>
      <c r="C515" t="s">
        <v>250</v>
      </c>
      <c r="D515" t="s">
        <v>88</v>
      </c>
      <c r="E515" s="33" t="s">
        <v>81</v>
      </c>
      <c r="F515" s="33" t="s">
        <v>7</v>
      </c>
      <c r="G515" s="33" t="s">
        <v>7</v>
      </c>
      <c r="H515" s="33" t="s">
        <v>7</v>
      </c>
      <c r="I515" s="33" t="s">
        <v>8</v>
      </c>
      <c r="J515" s="33" t="s">
        <v>8</v>
      </c>
      <c r="K515" s="34">
        <v>0.2</v>
      </c>
      <c r="L515" s="34" t="str">
        <f>IF(Noms_de_les_cases[[#This Row],[Nivell 
d''us (%)]]&gt;0.7,"Habitual",IF(Noms_de_les_cases[[#This Row],[Nivell 
d''us (%)]]&lt;0.3,"Minoritari","Ocasional"))</f>
        <v>Minoritari</v>
      </c>
      <c r="M515" s="33" t="s">
        <v>16</v>
      </c>
      <c r="N515" s="33" t="s">
        <v>17</v>
      </c>
      <c r="O515" t="s">
        <v>1222</v>
      </c>
      <c r="P515" t="s">
        <v>1225</v>
      </c>
    </row>
    <row r="516" spans="1:16" x14ac:dyDescent="0.35">
      <c r="A516" s="1">
        <f t="shared" ref="A516:A579" si="8">A515+1</f>
        <v>515</v>
      </c>
      <c r="B516" s="1" t="s">
        <v>1508</v>
      </c>
      <c r="C516" t="s">
        <v>148</v>
      </c>
      <c r="D516" t="s">
        <v>88</v>
      </c>
      <c r="E516" s="33" t="s">
        <v>81</v>
      </c>
      <c r="F516" s="33" t="s">
        <v>7</v>
      </c>
      <c r="G516" s="33" t="s">
        <v>8</v>
      </c>
      <c r="H516" s="33" t="s">
        <v>7</v>
      </c>
      <c r="I516" s="33" t="s">
        <v>8</v>
      </c>
      <c r="J516" s="33" t="s">
        <v>8</v>
      </c>
      <c r="K516" s="34">
        <v>0.2</v>
      </c>
      <c r="L516" s="34" t="str">
        <f>IF(Noms_de_les_cases[[#This Row],[Nivell 
d''us (%)]]&gt;0.7,"Habitual",IF(Noms_de_les_cases[[#This Row],[Nivell 
d''us (%)]]&lt;0.3,"Minoritari","Ocasional"))</f>
        <v>Minoritari</v>
      </c>
      <c r="M516" s="33" t="s">
        <v>14</v>
      </c>
      <c r="N516" s="33" t="s">
        <v>17</v>
      </c>
      <c r="O516" t="s">
        <v>1218</v>
      </c>
      <c r="P516" t="s">
        <v>1228</v>
      </c>
    </row>
    <row r="517" spans="1:16" x14ac:dyDescent="0.35">
      <c r="A517" s="1">
        <f t="shared" si="8"/>
        <v>516</v>
      </c>
      <c r="B517" s="1" t="s">
        <v>1478</v>
      </c>
      <c r="C517" t="s">
        <v>988</v>
      </c>
      <c r="D517" t="s">
        <v>89</v>
      </c>
      <c r="E517" s="33" t="s">
        <v>81</v>
      </c>
      <c r="F517" s="33" t="s">
        <v>7</v>
      </c>
      <c r="G517" s="33" t="s">
        <v>7</v>
      </c>
      <c r="H517" s="33" t="s">
        <v>7</v>
      </c>
      <c r="I517" s="33" t="s">
        <v>8</v>
      </c>
      <c r="J517" s="33" t="s">
        <v>8</v>
      </c>
      <c r="K517" s="34">
        <v>0.2</v>
      </c>
      <c r="L517" s="34" t="str">
        <f>IF(Noms_de_les_cases[[#This Row],[Nivell 
d''us (%)]]&gt;0.7,"Habitual",IF(Noms_de_les_cases[[#This Row],[Nivell 
d''us (%)]]&lt;0.3,"Minoritari","Ocasional"))</f>
        <v>Minoritari</v>
      </c>
      <c r="M517" s="33" t="s">
        <v>78</v>
      </c>
      <c r="N517" s="33" t="s">
        <v>17</v>
      </c>
      <c r="O517" t="s">
        <v>1218</v>
      </c>
      <c r="P517" t="s">
        <v>1224</v>
      </c>
    </row>
    <row r="518" spans="1:16" x14ac:dyDescent="0.35">
      <c r="A518" s="1">
        <f t="shared" si="8"/>
        <v>517</v>
      </c>
      <c r="B518" s="1" t="s">
        <v>434</v>
      </c>
      <c r="C518" t="s">
        <v>432</v>
      </c>
      <c r="D518" t="s">
        <v>86</v>
      </c>
      <c r="E518" s="33" t="s">
        <v>81</v>
      </c>
      <c r="F518" s="33" t="s">
        <v>7</v>
      </c>
      <c r="G518" s="33" t="s">
        <v>7</v>
      </c>
      <c r="H518" s="33" t="s">
        <v>7</v>
      </c>
      <c r="I518" s="33" t="s">
        <v>8</v>
      </c>
      <c r="J518" s="33" t="s">
        <v>8</v>
      </c>
      <c r="K518" s="34">
        <v>0.4</v>
      </c>
      <c r="L518" s="34" t="str">
        <f>IF(Noms_de_les_cases[[#This Row],[Nivell 
d''us (%)]]&gt;0.7,"Habitual",IF(Noms_de_les_cases[[#This Row],[Nivell 
d''us (%)]]&lt;0.3,"Minoritari","Ocasional"))</f>
        <v>Ocasional</v>
      </c>
      <c r="M518" s="33" t="s">
        <v>78</v>
      </c>
      <c r="N518" s="33" t="s">
        <v>19</v>
      </c>
      <c r="O518" t="s">
        <v>1235</v>
      </c>
      <c r="P518" t="s">
        <v>1226</v>
      </c>
    </row>
    <row r="519" spans="1:16" x14ac:dyDescent="0.35">
      <c r="A519" s="1">
        <f t="shared" si="8"/>
        <v>518</v>
      </c>
      <c r="B519" s="1" t="s">
        <v>404</v>
      </c>
      <c r="C519" t="s">
        <v>403</v>
      </c>
      <c r="D519" t="s">
        <v>86</v>
      </c>
      <c r="E519" s="33" t="s">
        <v>81</v>
      </c>
      <c r="F519" s="33" t="s">
        <v>7</v>
      </c>
      <c r="G519" s="33" t="s">
        <v>7</v>
      </c>
      <c r="H519" s="33" t="s">
        <v>7</v>
      </c>
      <c r="I519" s="33" t="s">
        <v>8</v>
      </c>
      <c r="J519" s="33" t="s">
        <v>8</v>
      </c>
      <c r="K519" s="34">
        <v>0.2</v>
      </c>
      <c r="L519" s="34" t="str">
        <f>IF(Noms_de_les_cases[[#This Row],[Nivell 
d''us (%)]]&gt;0.7,"Habitual",IF(Noms_de_les_cases[[#This Row],[Nivell 
d''us (%)]]&lt;0.3,"Minoritari","Ocasional"))</f>
        <v>Minoritari</v>
      </c>
      <c r="M519" s="33" t="s">
        <v>78</v>
      </c>
      <c r="N519" s="33" t="s">
        <v>17</v>
      </c>
      <c r="O519" t="s">
        <v>1218</v>
      </c>
      <c r="P519" t="s">
        <v>1225</v>
      </c>
    </row>
    <row r="520" spans="1:16" x14ac:dyDescent="0.35">
      <c r="A520" s="1">
        <f t="shared" si="8"/>
        <v>519</v>
      </c>
      <c r="B520" s="1" t="s">
        <v>574</v>
      </c>
      <c r="C520" t="s">
        <v>1082</v>
      </c>
      <c r="D520" t="s">
        <v>85</v>
      </c>
      <c r="E520" s="33" t="s">
        <v>81</v>
      </c>
      <c r="F520" s="33" t="s">
        <v>7</v>
      </c>
      <c r="G520" s="33" t="s">
        <v>7</v>
      </c>
      <c r="H520" s="33" t="s">
        <v>7</v>
      </c>
      <c r="I520" s="33" t="s">
        <v>7</v>
      </c>
      <c r="J520" s="33" t="s">
        <v>7</v>
      </c>
      <c r="K520" s="34">
        <v>0.6</v>
      </c>
      <c r="L520" s="34" t="str">
        <f>IF(Noms_de_les_cases[[#This Row],[Nivell 
d''us (%)]]&gt;0.7,"Habitual",IF(Noms_de_les_cases[[#This Row],[Nivell 
d''us (%)]]&lt;0.3,"Minoritari","Ocasional"))</f>
        <v>Ocasional</v>
      </c>
      <c r="M520" s="33" t="s">
        <v>78</v>
      </c>
      <c r="N520" s="33" t="s">
        <v>17</v>
      </c>
      <c r="O520" t="s">
        <v>1220</v>
      </c>
      <c r="P520" t="s">
        <v>1240</v>
      </c>
    </row>
    <row r="521" spans="1:16" x14ac:dyDescent="0.35">
      <c r="A521" s="1">
        <f t="shared" si="8"/>
        <v>520</v>
      </c>
      <c r="B521" s="1" t="s">
        <v>312</v>
      </c>
      <c r="C521" t="s">
        <v>305</v>
      </c>
      <c r="D521" t="s">
        <v>92</v>
      </c>
      <c r="E521" s="33" t="s">
        <v>81</v>
      </c>
      <c r="F521" s="33" t="s">
        <v>7</v>
      </c>
      <c r="G521" s="33" t="s">
        <v>7</v>
      </c>
      <c r="H521" s="33" t="s">
        <v>7</v>
      </c>
      <c r="I521" s="33" t="s">
        <v>8</v>
      </c>
      <c r="J521" s="33" t="s">
        <v>8</v>
      </c>
      <c r="K521" s="34">
        <v>0.2</v>
      </c>
      <c r="L521" s="34" t="str">
        <f>IF(Noms_de_les_cases[[#This Row],[Nivell 
d''us (%)]]&gt;0.7,"Habitual",IF(Noms_de_les_cases[[#This Row],[Nivell 
d''us (%)]]&lt;0.3,"Minoritari","Ocasional"))</f>
        <v>Minoritari</v>
      </c>
      <c r="M521" s="33" t="s">
        <v>15</v>
      </c>
      <c r="N521" s="33" t="s">
        <v>17</v>
      </c>
      <c r="O521" t="s">
        <v>1218</v>
      </c>
      <c r="P521" t="s">
        <v>1268</v>
      </c>
    </row>
    <row r="522" spans="1:16" x14ac:dyDescent="0.35">
      <c r="A522" s="1">
        <f t="shared" si="8"/>
        <v>521</v>
      </c>
      <c r="B522" s="1" t="s">
        <v>715</v>
      </c>
      <c r="C522" t="s">
        <v>716</v>
      </c>
      <c r="D522" t="s">
        <v>84</v>
      </c>
      <c r="E522" s="33" t="s">
        <v>81</v>
      </c>
      <c r="F522" s="33" t="s">
        <v>7</v>
      </c>
      <c r="G522" s="33" t="s">
        <v>7</v>
      </c>
      <c r="H522" s="33" t="s">
        <v>7</v>
      </c>
      <c r="I522" s="33" t="s">
        <v>7</v>
      </c>
      <c r="J522" s="33" t="s">
        <v>7</v>
      </c>
      <c r="K522" s="34">
        <v>0.6</v>
      </c>
      <c r="L522" s="34" t="str">
        <f>IF(Noms_de_les_cases[[#This Row],[Nivell 
d''us (%)]]&gt;0.7,"Habitual",IF(Noms_de_les_cases[[#This Row],[Nivell 
d''us (%)]]&lt;0.3,"Minoritari","Ocasional"))</f>
        <v>Ocasional</v>
      </c>
      <c r="M522" s="33" t="s">
        <v>15</v>
      </c>
      <c r="N522" s="33" t="s">
        <v>17</v>
      </c>
      <c r="O522" t="s">
        <v>1221</v>
      </c>
      <c r="P522" t="s">
        <v>1270</v>
      </c>
    </row>
    <row r="523" spans="1:16" x14ac:dyDescent="0.35">
      <c r="A523" s="1">
        <f t="shared" si="8"/>
        <v>522</v>
      </c>
      <c r="B523" s="1" t="s">
        <v>616</v>
      </c>
      <c r="C523" t="s">
        <v>617</v>
      </c>
      <c r="D523" t="s">
        <v>85</v>
      </c>
      <c r="E523" s="33" t="s">
        <v>81</v>
      </c>
      <c r="F523" s="33" t="s">
        <v>7</v>
      </c>
      <c r="G523" s="33" t="s">
        <v>7</v>
      </c>
      <c r="H523" s="33" t="s">
        <v>7</v>
      </c>
      <c r="I523" s="33" t="s">
        <v>7</v>
      </c>
      <c r="J523" s="33" t="s">
        <v>7</v>
      </c>
      <c r="K523" s="34">
        <v>0.8</v>
      </c>
      <c r="L523" s="34" t="str">
        <f>IF(Noms_de_les_cases[[#This Row],[Nivell 
d''us (%)]]&gt;0.7,"Habitual",IF(Noms_de_les_cases[[#This Row],[Nivell 
d''us (%)]]&lt;0.3,"Minoritari","Ocasional"))</f>
        <v>Habitual</v>
      </c>
      <c r="M523" s="33" t="s">
        <v>14</v>
      </c>
      <c r="N523" s="33" t="s">
        <v>17</v>
      </c>
      <c r="O523" t="s">
        <v>1218</v>
      </c>
      <c r="P523" t="s">
        <v>1228</v>
      </c>
    </row>
    <row r="524" spans="1:16" x14ac:dyDescent="0.35">
      <c r="A524" s="1">
        <f t="shared" si="8"/>
        <v>523</v>
      </c>
      <c r="B524" s="1" t="s">
        <v>1471</v>
      </c>
      <c r="C524" t="s">
        <v>982</v>
      </c>
      <c r="D524" t="s">
        <v>89</v>
      </c>
      <c r="E524" s="33" t="s">
        <v>81</v>
      </c>
      <c r="F524" s="33" t="s">
        <v>7</v>
      </c>
      <c r="G524" s="33" t="s">
        <v>7</v>
      </c>
      <c r="H524" s="33" t="s">
        <v>7</v>
      </c>
      <c r="I524" s="33" t="s">
        <v>8</v>
      </c>
      <c r="J524" s="33" t="s">
        <v>8</v>
      </c>
      <c r="K524" s="34">
        <v>0.2</v>
      </c>
      <c r="L524" s="34" t="str">
        <f>IF(Noms_de_les_cases[[#This Row],[Nivell 
d''us (%)]]&gt;0.7,"Habitual",IF(Noms_de_les_cases[[#This Row],[Nivell 
d''us (%)]]&lt;0.3,"Minoritari","Ocasional"))</f>
        <v>Minoritari</v>
      </c>
      <c r="M524" s="33" t="s">
        <v>16</v>
      </c>
      <c r="N524" s="33" t="s">
        <v>17</v>
      </c>
      <c r="O524" t="s">
        <v>1221</v>
      </c>
      <c r="P524" t="s">
        <v>1239</v>
      </c>
    </row>
    <row r="525" spans="1:16" x14ac:dyDescent="0.35">
      <c r="A525" s="1">
        <f t="shared" si="8"/>
        <v>524</v>
      </c>
      <c r="B525" s="1" t="s">
        <v>710</v>
      </c>
      <c r="C525" t="s">
        <v>762</v>
      </c>
      <c r="D525" t="s">
        <v>24</v>
      </c>
      <c r="E525" s="33" t="s">
        <v>81</v>
      </c>
      <c r="F525" s="33" t="s">
        <v>7</v>
      </c>
      <c r="G525" s="33" t="s">
        <v>7</v>
      </c>
      <c r="H525" s="33" t="s">
        <v>7</v>
      </c>
      <c r="I525" s="33" t="s">
        <v>7</v>
      </c>
      <c r="J525" s="33" t="s">
        <v>7</v>
      </c>
      <c r="K525" s="34">
        <v>1</v>
      </c>
      <c r="L525" s="34" t="str">
        <f>IF(Noms_de_les_cases[[#This Row],[Nivell 
d''us (%)]]&gt;0.7,"Habitual",IF(Noms_de_les_cases[[#This Row],[Nivell 
d''us (%)]]&lt;0.3,"Minoritari","Ocasional"))</f>
        <v>Habitual</v>
      </c>
      <c r="M525" s="33" t="s">
        <v>15</v>
      </c>
      <c r="N525" s="33" t="s">
        <v>17</v>
      </c>
      <c r="O525" t="s">
        <v>1218</v>
      </c>
      <c r="P525" t="s">
        <v>1268</v>
      </c>
    </row>
    <row r="526" spans="1:16" x14ac:dyDescent="0.35">
      <c r="A526" s="1">
        <f t="shared" si="8"/>
        <v>525</v>
      </c>
      <c r="B526" s="1" t="s">
        <v>710</v>
      </c>
      <c r="C526" t="s">
        <v>1080</v>
      </c>
      <c r="D526" t="s">
        <v>84</v>
      </c>
      <c r="E526" s="33" t="s">
        <v>81</v>
      </c>
      <c r="F526" s="33" t="s">
        <v>7</v>
      </c>
      <c r="G526" s="33" t="s">
        <v>7</v>
      </c>
      <c r="H526" s="33" t="s">
        <v>7</v>
      </c>
      <c r="I526" s="33" t="s">
        <v>8</v>
      </c>
      <c r="J526" s="33" t="s">
        <v>7</v>
      </c>
      <c r="K526" s="34">
        <v>0.8</v>
      </c>
      <c r="L526" s="34" t="str">
        <f>IF(Noms_de_les_cases[[#This Row],[Nivell 
d''us (%)]]&gt;0.7,"Habitual",IF(Noms_de_les_cases[[#This Row],[Nivell 
d''us (%)]]&lt;0.3,"Minoritari","Ocasional"))</f>
        <v>Habitual</v>
      </c>
      <c r="M526" s="33" t="s">
        <v>15</v>
      </c>
      <c r="N526" s="33" t="s">
        <v>17</v>
      </c>
      <c r="O526" t="s">
        <v>1218</v>
      </c>
      <c r="P526" t="s">
        <v>1268</v>
      </c>
    </row>
    <row r="527" spans="1:16" x14ac:dyDescent="0.35">
      <c r="A527" s="1">
        <f t="shared" si="8"/>
        <v>526</v>
      </c>
      <c r="B527" s="1" t="s">
        <v>802</v>
      </c>
      <c r="C527" t="s">
        <v>799</v>
      </c>
      <c r="D527" t="s">
        <v>24</v>
      </c>
      <c r="E527" s="33" t="s">
        <v>81</v>
      </c>
      <c r="F527" s="33" t="s">
        <v>8</v>
      </c>
      <c r="G527" s="33" t="s">
        <v>7</v>
      </c>
      <c r="H527" s="33" t="s">
        <v>7</v>
      </c>
      <c r="I527" s="33" t="s">
        <v>8</v>
      </c>
      <c r="J527" s="33" t="s">
        <v>7</v>
      </c>
      <c r="K527" s="34">
        <v>0.6</v>
      </c>
      <c r="L527" s="34" t="str">
        <f>IF(Noms_de_les_cases[[#This Row],[Nivell 
d''us (%)]]&gt;0.7,"Habitual",IF(Noms_de_les_cases[[#This Row],[Nivell 
d''us (%)]]&lt;0.3,"Minoritari","Ocasional"))</f>
        <v>Ocasional</v>
      </c>
      <c r="M527" s="33" t="s">
        <v>15</v>
      </c>
      <c r="N527" s="33" t="s">
        <v>18</v>
      </c>
      <c r="O527" t="s">
        <v>1218</v>
      </c>
      <c r="P527" t="s">
        <v>1268</v>
      </c>
    </row>
    <row r="528" spans="1:16" x14ac:dyDescent="0.35">
      <c r="A528" s="1">
        <f t="shared" si="8"/>
        <v>527</v>
      </c>
      <c r="B528" s="1" t="s">
        <v>842</v>
      </c>
      <c r="C528" t="s">
        <v>965</v>
      </c>
      <c r="D528" t="s">
        <v>89</v>
      </c>
      <c r="E528" s="33" t="s">
        <v>81</v>
      </c>
      <c r="F528" s="33" t="s">
        <v>7</v>
      </c>
      <c r="G528" s="33" t="s">
        <v>7</v>
      </c>
      <c r="H528" s="33" t="s">
        <v>7</v>
      </c>
      <c r="I528" s="33" t="s">
        <v>7</v>
      </c>
      <c r="J528" s="33" t="s">
        <v>7</v>
      </c>
      <c r="K528" s="34">
        <v>0.8</v>
      </c>
      <c r="L528" s="34" t="str">
        <f>IF(Noms_de_les_cases[[#This Row],[Nivell 
d''us (%)]]&gt;0.7,"Habitual",IF(Noms_de_les_cases[[#This Row],[Nivell 
d''us (%)]]&lt;0.3,"Minoritari","Ocasional"))</f>
        <v>Habitual</v>
      </c>
      <c r="M528" s="33" t="s">
        <v>14</v>
      </c>
      <c r="N528" s="33" t="s">
        <v>17</v>
      </c>
      <c r="O528" t="s">
        <v>1218</v>
      </c>
      <c r="P528" t="s">
        <v>1228</v>
      </c>
    </row>
    <row r="529" spans="1:16" x14ac:dyDescent="0.35">
      <c r="A529" s="1">
        <f t="shared" si="8"/>
        <v>528</v>
      </c>
      <c r="B529" s="1" t="s">
        <v>842</v>
      </c>
      <c r="C529" t="s">
        <v>843</v>
      </c>
      <c r="D529" t="s">
        <v>181</v>
      </c>
      <c r="E529" s="33" t="s">
        <v>81</v>
      </c>
      <c r="F529" s="33" t="s">
        <v>7</v>
      </c>
      <c r="G529" s="33" t="s">
        <v>7</v>
      </c>
      <c r="H529" s="33" t="s">
        <v>7</v>
      </c>
      <c r="I529" s="33" t="s">
        <v>7</v>
      </c>
      <c r="J529" s="33" t="s">
        <v>7</v>
      </c>
      <c r="K529" s="34">
        <v>0.8</v>
      </c>
      <c r="L529" s="34" t="str">
        <f>IF(Noms_de_les_cases[[#This Row],[Nivell 
d''us (%)]]&gt;0.7,"Habitual",IF(Noms_de_les_cases[[#This Row],[Nivell 
d''us (%)]]&lt;0.3,"Minoritari","Ocasional"))</f>
        <v>Habitual</v>
      </c>
      <c r="M529" s="33" t="s">
        <v>14</v>
      </c>
      <c r="N529" s="33" t="s">
        <v>17</v>
      </c>
      <c r="O529" t="s">
        <v>1218</v>
      </c>
      <c r="P529" t="s">
        <v>1228</v>
      </c>
    </row>
    <row r="530" spans="1:16" x14ac:dyDescent="0.35">
      <c r="A530" s="1">
        <f t="shared" si="8"/>
        <v>529</v>
      </c>
      <c r="B530" s="1" t="s">
        <v>931</v>
      </c>
      <c r="C530" t="s">
        <v>932</v>
      </c>
      <c r="D530" t="s">
        <v>89</v>
      </c>
      <c r="E530" s="33" t="s">
        <v>81</v>
      </c>
      <c r="F530" s="33" t="s">
        <v>7</v>
      </c>
      <c r="G530" s="33" t="s">
        <v>7</v>
      </c>
      <c r="H530" s="33" t="s">
        <v>7</v>
      </c>
      <c r="I530" s="33" t="s">
        <v>7</v>
      </c>
      <c r="J530" s="33" t="s">
        <v>7</v>
      </c>
      <c r="K530" s="34">
        <v>1</v>
      </c>
      <c r="L530" s="34" t="str">
        <f>IF(Noms_de_les_cases[[#This Row],[Nivell 
d''us (%)]]&gt;0.7,"Habitual",IF(Noms_de_les_cases[[#This Row],[Nivell 
d''us (%)]]&lt;0.3,"Minoritari","Ocasional"))</f>
        <v>Habitual</v>
      </c>
      <c r="M530" s="33" t="s">
        <v>14</v>
      </c>
      <c r="N530" s="33" t="s">
        <v>17</v>
      </c>
      <c r="O530" t="s">
        <v>1218</v>
      </c>
      <c r="P530" t="s">
        <v>1228</v>
      </c>
    </row>
    <row r="531" spans="1:16" x14ac:dyDescent="0.35">
      <c r="A531" s="1">
        <f t="shared" si="8"/>
        <v>530</v>
      </c>
      <c r="B531" s="1" t="s">
        <v>48</v>
      </c>
      <c r="C531" t="s">
        <v>435</v>
      </c>
      <c r="D531" t="s">
        <v>86</v>
      </c>
      <c r="E531" s="33" t="s">
        <v>81</v>
      </c>
      <c r="F531" s="33" t="s">
        <v>7</v>
      </c>
      <c r="G531" s="33" t="s">
        <v>7</v>
      </c>
      <c r="H531" s="33" t="s">
        <v>7</v>
      </c>
      <c r="I531" s="33" t="s">
        <v>8</v>
      </c>
      <c r="J531" s="33" t="s">
        <v>7</v>
      </c>
      <c r="K531" s="34">
        <v>0.6</v>
      </c>
      <c r="L531" s="34" t="str">
        <f>IF(Noms_de_les_cases[[#This Row],[Nivell 
d''us (%)]]&gt;0.7,"Habitual",IF(Noms_de_les_cases[[#This Row],[Nivell 
d''us (%)]]&lt;0.3,"Minoritari","Ocasional"))</f>
        <v>Ocasional</v>
      </c>
      <c r="M531" s="33" t="s">
        <v>14</v>
      </c>
      <c r="N531" s="33" t="s">
        <v>20</v>
      </c>
      <c r="O531" t="s">
        <v>1218</v>
      </c>
      <c r="P531" t="s">
        <v>1228</v>
      </c>
    </row>
    <row r="532" spans="1:16" x14ac:dyDescent="0.35">
      <c r="A532" s="1">
        <f t="shared" si="8"/>
        <v>531</v>
      </c>
      <c r="B532" s="1" t="s">
        <v>48</v>
      </c>
      <c r="C532" t="s">
        <v>45</v>
      </c>
      <c r="D532" t="s">
        <v>6</v>
      </c>
      <c r="E532" s="33" t="s">
        <v>81</v>
      </c>
      <c r="F532" s="33" t="s">
        <v>7</v>
      </c>
      <c r="G532" s="33" t="s">
        <v>7</v>
      </c>
      <c r="H532" s="33" t="s">
        <v>7</v>
      </c>
      <c r="I532" s="33" t="s">
        <v>8</v>
      </c>
      <c r="J532" s="33" t="s">
        <v>7</v>
      </c>
      <c r="K532" s="34">
        <v>0.8</v>
      </c>
      <c r="L532" s="34" t="str">
        <f>IF(Noms_de_les_cases[[#This Row],[Nivell 
d''us (%)]]&gt;0.7,"Habitual",IF(Noms_de_les_cases[[#This Row],[Nivell 
d''us (%)]]&lt;0.3,"Minoritari","Ocasional"))</f>
        <v>Habitual</v>
      </c>
      <c r="M532" s="33" t="s">
        <v>14</v>
      </c>
      <c r="N532" s="33" t="s">
        <v>17</v>
      </c>
      <c r="O532" t="s">
        <v>1218</v>
      </c>
      <c r="P532" t="s">
        <v>1228</v>
      </c>
    </row>
    <row r="533" spans="1:16" x14ac:dyDescent="0.35">
      <c r="A533" s="1">
        <f t="shared" si="8"/>
        <v>532</v>
      </c>
      <c r="B533" s="1" t="s">
        <v>71</v>
      </c>
      <c r="C533" t="s">
        <v>70</v>
      </c>
      <c r="D533" t="s">
        <v>6</v>
      </c>
      <c r="E533" s="33" t="s">
        <v>81</v>
      </c>
      <c r="F533" s="33" t="s">
        <v>7</v>
      </c>
      <c r="G533" s="33" t="s">
        <v>7</v>
      </c>
      <c r="H533" s="33" t="s">
        <v>7</v>
      </c>
      <c r="I533" s="33" t="s">
        <v>8</v>
      </c>
      <c r="J533" s="33" t="s">
        <v>8</v>
      </c>
      <c r="K533" s="34">
        <v>0.4</v>
      </c>
      <c r="L533" s="34" t="str">
        <f>IF(Noms_de_les_cases[[#This Row],[Nivell 
d''us (%)]]&gt;0.7,"Habitual",IF(Noms_de_les_cases[[#This Row],[Nivell 
d''us (%)]]&lt;0.3,"Minoritari","Ocasional"))</f>
        <v>Ocasional</v>
      </c>
      <c r="M533" s="33" t="s">
        <v>14</v>
      </c>
      <c r="N533" s="33" t="s">
        <v>20</v>
      </c>
      <c r="O533" t="s">
        <v>1235</v>
      </c>
      <c r="P533" t="s">
        <v>1230</v>
      </c>
    </row>
    <row r="534" spans="1:16" x14ac:dyDescent="0.35">
      <c r="A534" s="1">
        <f t="shared" si="8"/>
        <v>533</v>
      </c>
      <c r="B534" s="1" t="s">
        <v>652</v>
      </c>
      <c r="C534" t="s">
        <v>651</v>
      </c>
      <c r="D534" t="s">
        <v>24</v>
      </c>
      <c r="E534" s="33" t="s">
        <v>81</v>
      </c>
      <c r="F534" s="33" t="s">
        <v>7</v>
      </c>
      <c r="G534" s="33" t="s">
        <v>7</v>
      </c>
      <c r="H534" s="33" t="s">
        <v>7</v>
      </c>
      <c r="I534" s="33" t="s">
        <v>8</v>
      </c>
      <c r="J534" s="33" t="s">
        <v>8</v>
      </c>
      <c r="K534" s="34">
        <v>0.4</v>
      </c>
      <c r="L534" s="34" t="str">
        <f>IF(Noms_de_les_cases[[#This Row],[Nivell 
d''us (%)]]&gt;0.7,"Habitual",IF(Noms_de_les_cases[[#This Row],[Nivell 
d''us (%)]]&lt;0.3,"Minoritari","Ocasional"))</f>
        <v>Ocasional</v>
      </c>
      <c r="M534" s="33" t="s">
        <v>14</v>
      </c>
      <c r="N534" s="33" t="s">
        <v>18</v>
      </c>
      <c r="O534" t="s">
        <v>1218</v>
      </c>
      <c r="P534" t="s">
        <v>1228</v>
      </c>
    </row>
    <row r="535" spans="1:16" x14ac:dyDescent="0.35">
      <c r="A535" s="1">
        <f t="shared" si="8"/>
        <v>534</v>
      </c>
      <c r="B535" s="1" t="s">
        <v>427</v>
      </c>
      <c r="C535" t="s">
        <v>428</v>
      </c>
      <c r="D535" t="s">
        <v>86</v>
      </c>
      <c r="E535" s="33" t="s">
        <v>81</v>
      </c>
      <c r="F535" s="33" t="s">
        <v>7</v>
      </c>
      <c r="G535" s="33" t="s">
        <v>7</v>
      </c>
      <c r="H535" s="33" t="s">
        <v>7</v>
      </c>
      <c r="I535" s="33" t="s">
        <v>7</v>
      </c>
      <c r="J535" s="33" t="s">
        <v>7</v>
      </c>
      <c r="K535" s="34">
        <v>0.6</v>
      </c>
      <c r="L535" s="34" t="str">
        <f>IF(Noms_de_les_cases[[#This Row],[Nivell 
d''us (%)]]&gt;0.7,"Habitual",IF(Noms_de_les_cases[[#This Row],[Nivell 
d''us (%)]]&lt;0.3,"Minoritari","Ocasional"))</f>
        <v>Ocasional</v>
      </c>
      <c r="M535" s="33" t="s">
        <v>15</v>
      </c>
      <c r="N535" s="33" t="s">
        <v>17</v>
      </c>
      <c r="O535" t="s">
        <v>1218</v>
      </c>
      <c r="P535" t="s">
        <v>1228</v>
      </c>
    </row>
    <row r="536" spans="1:16" x14ac:dyDescent="0.35">
      <c r="A536" s="1">
        <f t="shared" si="8"/>
        <v>535</v>
      </c>
      <c r="B536" s="1" t="s">
        <v>257</v>
      </c>
      <c r="C536" t="s">
        <v>258</v>
      </c>
      <c r="D536" t="s">
        <v>88</v>
      </c>
      <c r="E536" s="33" t="s">
        <v>81</v>
      </c>
      <c r="F536" s="33" t="s">
        <v>7</v>
      </c>
      <c r="G536" s="33" t="s">
        <v>7</v>
      </c>
      <c r="H536" s="33" t="s">
        <v>7</v>
      </c>
      <c r="I536" s="33" t="s">
        <v>7</v>
      </c>
      <c r="J536" s="33" t="s">
        <v>7</v>
      </c>
      <c r="K536" s="34">
        <v>0.6</v>
      </c>
      <c r="L536" s="34" t="str">
        <f>IF(Noms_de_les_cases[[#This Row],[Nivell 
d''us (%)]]&gt;0.7,"Habitual",IF(Noms_de_les_cases[[#This Row],[Nivell 
d''us (%)]]&lt;0.3,"Minoritari","Ocasional"))</f>
        <v>Ocasional</v>
      </c>
      <c r="M536" s="33" t="s">
        <v>14</v>
      </c>
      <c r="N536" s="33" t="s">
        <v>17</v>
      </c>
      <c r="O536" t="s">
        <v>1218</v>
      </c>
      <c r="P536" t="s">
        <v>1228</v>
      </c>
    </row>
    <row r="537" spans="1:16" x14ac:dyDescent="0.35">
      <c r="A537" s="1">
        <f t="shared" si="8"/>
        <v>536</v>
      </c>
      <c r="B537" s="1" t="s">
        <v>926</v>
      </c>
      <c r="C537" t="s">
        <v>928</v>
      </c>
      <c r="D537" t="s">
        <v>89</v>
      </c>
      <c r="E537" s="33" t="s">
        <v>81</v>
      </c>
      <c r="F537" s="33" t="s">
        <v>7</v>
      </c>
      <c r="G537" s="33" t="s">
        <v>7</v>
      </c>
      <c r="H537" s="33" t="s">
        <v>7</v>
      </c>
      <c r="I537" s="33" t="s">
        <v>7</v>
      </c>
      <c r="J537" s="33" t="s">
        <v>7</v>
      </c>
      <c r="K537" s="34">
        <v>0.6</v>
      </c>
      <c r="L537" s="34" t="str">
        <f>IF(Noms_de_les_cases[[#This Row],[Nivell 
d''us (%)]]&gt;0.7,"Habitual",IF(Noms_de_les_cases[[#This Row],[Nivell 
d''us (%)]]&lt;0.3,"Minoritari","Ocasional"))</f>
        <v>Ocasional</v>
      </c>
      <c r="M537" s="33" t="s">
        <v>14</v>
      </c>
      <c r="N537" s="33" t="s">
        <v>17</v>
      </c>
      <c r="O537" t="s">
        <v>1218</v>
      </c>
      <c r="P537" t="s">
        <v>1228</v>
      </c>
    </row>
    <row r="538" spans="1:16" x14ac:dyDescent="0.35">
      <c r="A538" s="1">
        <f t="shared" si="8"/>
        <v>537</v>
      </c>
      <c r="B538" s="1" t="s">
        <v>727</v>
      </c>
      <c r="C538" t="s">
        <v>994</v>
      </c>
      <c r="D538" t="s">
        <v>89</v>
      </c>
      <c r="E538" s="33" t="s">
        <v>81</v>
      </c>
      <c r="F538" s="33" t="s">
        <v>7</v>
      </c>
      <c r="G538" s="33" t="s">
        <v>7</v>
      </c>
      <c r="H538" s="33" t="s">
        <v>7</v>
      </c>
      <c r="I538" s="33" t="s">
        <v>7</v>
      </c>
      <c r="J538" s="33" t="s">
        <v>7</v>
      </c>
      <c r="K538" s="34">
        <v>0.8</v>
      </c>
      <c r="L538" s="34" t="str">
        <f>IF(Noms_de_les_cases[[#This Row],[Nivell 
d''us (%)]]&gt;0.7,"Habitual",IF(Noms_de_les_cases[[#This Row],[Nivell 
d''us (%)]]&lt;0.3,"Minoritari","Ocasional"))</f>
        <v>Habitual</v>
      </c>
      <c r="M538" s="33" t="s">
        <v>14</v>
      </c>
      <c r="N538" s="33" t="s">
        <v>17</v>
      </c>
      <c r="O538" t="s">
        <v>1218</v>
      </c>
      <c r="P538" t="s">
        <v>1228</v>
      </c>
    </row>
    <row r="539" spans="1:16" x14ac:dyDescent="0.35">
      <c r="A539" s="1">
        <f t="shared" si="8"/>
        <v>538</v>
      </c>
      <c r="B539" s="1" t="s">
        <v>727</v>
      </c>
      <c r="C539" t="s">
        <v>728</v>
      </c>
      <c r="D539" t="s">
        <v>84</v>
      </c>
      <c r="E539" s="33" t="s">
        <v>81</v>
      </c>
      <c r="F539" s="33" t="s">
        <v>7</v>
      </c>
      <c r="G539" s="33" t="s">
        <v>7</v>
      </c>
      <c r="H539" s="33" t="s">
        <v>7</v>
      </c>
      <c r="I539" s="33" t="s">
        <v>7</v>
      </c>
      <c r="J539" s="33" t="s">
        <v>7</v>
      </c>
      <c r="K539" s="34">
        <v>0.6</v>
      </c>
      <c r="L539" s="34" t="str">
        <f>IF(Noms_de_les_cases[[#This Row],[Nivell 
d''us (%)]]&gt;0.7,"Habitual",IF(Noms_de_les_cases[[#This Row],[Nivell 
d''us (%)]]&lt;0.3,"Minoritari","Ocasional"))</f>
        <v>Ocasional</v>
      </c>
      <c r="M539" s="33" t="s">
        <v>14</v>
      </c>
      <c r="N539" s="33" t="s">
        <v>17</v>
      </c>
      <c r="O539" t="s">
        <v>1218</v>
      </c>
      <c r="P539" t="s">
        <v>1228</v>
      </c>
    </row>
    <row r="540" spans="1:16" x14ac:dyDescent="0.35">
      <c r="A540" s="1">
        <f t="shared" si="8"/>
        <v>539</v>
      </c>
      <c r="B540" s="1" t="s">
        <v>1337</v>
      </c>
      <c r="C540" t="s">
        <v>841</v>
      </c>
      <c r="D540" t="s">
        <v>181</v>
      </c>
      <c r="E540" s="33" t="s">
        <v>81</v>
      </c>
      <c r="F540" s="33" t="s">
        <v>7</v>
      </c>
      <c r="G540" s="33" t="s">
        <v>7</v>
      </c>
      <c r="H540" s="33" t="s">
        <v>7</v>
      </c>
      <c r="I540" s="33" t="s">
        <v>8</v>
      </c>
      <c r="J540" s="33" t="s">
        <v>8</v>
      </c>
      <c r="K540" s="34">
        <v>0.4</v>
      </c>
      <c r="L540" s="34" t="str">
        <f>IF(Noms_de_les_cases[[#This Row],[Nivell 
d''us (%)]]&gt;0.7,"Habitual",IF(Noms_de_les_cases[[#This Row],[Nivell 
d''us (%)]]&lt;0.3,"Minoritari","Ocasional"))</f>
        <v>Ocasional</v>
      </c>
      <c r="M540" s="33" t="s">
        <v>14</v>
      </c>
      <c r="N540" s="33" t="s">
        <v>17</v>
      </c>
      <c r="O540" t="s">
        <v>1222</v>
      </c>
      <c r="P540" t="s">
        <v>1229</v>
      </c>
    </row>
    <row r="541" spans="1:16" x14ac:dyDescent="0.35">
      <c r="A541" s="1">
        <f t="shared" si="8"/>
        <v>540</v>
      </c>
      <c r="B541" s="1" t="s">
        <v>1512</v>
      </c>
      <c r="C541" t="s">
        <v>227</v>
      </c>
      <c r="D541" t="s">
        <v>88</v>
      </c>
      <c r="E541" s="33" t="s">
        <v>81</v>
      </c>
      <c r="F541" s="33" t="s">
        <v>7</v>
      </c>
      <c r="G541" s="33" t="s">
        <v>7</v>
      </c>
      <c r="H541" s="33" t="s">
        <v>7</v>
      </c>
      <c r="I541" s="33" t="s">
        <v>8</v>
      </c>
      <c r="J541" s="33" t="s">
        <v>8</v>
      </c>
      <c r="K541" s="34">
        <v>0.2</v>
      </c>
      <c r="L541" s="34" t="str">
        <f>IF(Noms_de_les_cases[[#This Row],[Nivell 
d''us (%)]]&gt;0.7,"Habitual",IF(Noms_de_les_cases[[#This Row],[Nivell 
d''us (%)]]&lt;0.3,"Minoritari","Ocasional"))</f>
        <v>Minoritari</v>
      </c>
      <c r="M541" s="33" t="s">
        <v>14</v>
      </c>
      <c r="N541" s="33" t="s">
        <v>17</v>
      </c>
      <c r="O541" t="s">
        <v>1222</v>
      </c>
      <c r="P541" t="s">
        <v>1229</v>
      </c>
    </row>
    <row r="542" spans="1:16" x14ac:dyDescent="0.35">
      <c r="A542" s="1">
        <f t="shared" si="8"/>
        <v>541</v>
      </c>
      <c r="B542" s="1" t="s">
        <v>69</v>
      </c>
      <c r="C542" t="s">
        <v>70</v>
      </c>
      <c r="D542" t="s">
        <v>6</v>
      </c>
      <c r="E542" s="33" t="s">
        <v>81</v>
      </c>
      <c r="F542" s="33" t="s">
        <v>7</v>
      </c>
      <c r="G542" s="33" t="s">
        <v>7</v>
      </c>
      <c r="H542" s="33" t="s">
        <v>7</v>
      </c>
      <c r="I542" s="33" t="s">
        <v>7</v>
      </c>
      <c r="J542" s="33" t="s">
        <v>8</v>
      </c>
      <c r="K542" s="34">
        <v>0.2</v>
      </c>
      <c r="L542" s="34" t="str">
        <f>IF(Noms_de_les_cases[[#This Row],[Nivell 
d''us (%)]]&gt;0.7,"Habitual",IF(Noms_de_les_cases[[#This Row],[Nivell 
d''us (%)]]&lt;0.3,"Minoritari","Ocasional"))</f>
        <v>Minoritari</v>
      </c>
      <c r="M542" s="33" t="s">
        <v>14</v>
      </c>
      <c r="N542" s="33" t="s">
        <v>19</v>
      </c>
      <c r="O542" t="s">
        <v>1222</v>
      </c>
      <c r="P542" t="s">
        <v>1229</v>
      </c>
    </row>
    <row r="543" spans="1:16" x14ac:dyDescent="0.35">
      <c r="A543" s="1">
        <f t="shared" si="8"/>
        <v>542</v>
      </c>
      <c r="B543" s="1" t="s">
        <v>948</v>
      </c>
      <c r="C543" t="s">
        <v>947</v>
      </c>
      <c r="D543" t="s">
        <v>89</v>
      </c>
      <c r="E543" s="33" t="s">
        <v>81</v>
      </c>
      <c r="F543" s="33" t="s">
        <v>7</v>
      </c>
      <c r="G543" s="33" t="s">
        <v>7</v>
      </c>
      <c r="H543" s="33" t="s">
        <v>7</v>
      </c>
      <c r="I543" s="33" t="s">
        <v>8</v>
      </c>
      <c r="J543" s="33" t="s">
        <v>8</v>
      </c>
      <c r="K543" s="34">
        <v>0.2</v>
      </c>
      <c r="L543" s="34" t="str">
        <f>IF(Noms_de_les_cases[[#This Row],[Nivell 
d''us (%)]]&gt;0.7,"Habitual",IF(Noms_de_les_cases[[#This Row],[Nivell 
d''us (%)]]&lt;0.3,"Minoritari","Ocasional"))</f>
        <v>Minoritari</v>
      </c>
      <c r="M543" s="33" t="s">
        <v>15</v>
      </c>
      <c r="N543" s="33" t="s">
        <v>17</v>
      </c>
      <c r="O543" t="s">
        <v>1218</v>
      </c>
      <c r="P543" t="s">
        <v>1273</v>
      </c>
    </row>
    <row r="544" spans="1:16" x14ac:dyDescent="0.35">
      <c r="A544" s="1">
        <f t="shared" si="8"/>
        <v>543</v>
      </c>
      <c r="B544" s="1" t="s">
        <v>1053</v>
      </c>
      <c r="C544" t="s">
        <v>632</v>
      </c>
      <c r="D544" t="s">
        <v>84</v>
      </c>
      <c r="E544" s="33" t="s">
        <v>81</v>
      </c>
      <c r="F544" s="33" t="s">
        <v>7</v>
      </c>
      <c r="G544" s="33" t="s">
        <v>7</v>
      </c>
      <c r="H544" s="33" t="s">
        <v>7</v>
      </c>
      <c r="I544" s="33" t="s">
        <v>7</v>
      </c>
      <c r="J544" s="33" t="s">
        <v>7</v>
      </c>
      <c r="K544" s="34">
        <v>0.8</v>
      </c>
      <c r="L544" s="34" t="str">
        <f>IF(Noms_de_les_cases[[#This Row],[Nivell 
d''us (%)]]&gt;0.7,"Habitual",IF(Noms_de_les_cases[[#This Row],[Nivell 
d''us (%)]]&lt;0.3,"Minoritari","Ocasional"))</f>
        <v>Habitual</v>
      </c>
      <c r="M544" s="33" t="s">
        <v>14</v>
      </c>
      <c r="N544" s="33" t="s">
        <v>17</v>
      </c>
      <c r="O544" t="s">
        <v>1218</v>
      </c>
      <c r="P544" t="s">
        <v>1228</v>
      </c>
    </row>
    <row r="545" spans="1:16" x14ac:dyDescent="0.35">
      <c r="A545" s="1">
        <f t="shared" si="8"/>
        <v>544</v>
      </c>
      <c r="B545" s="1" t="s">
        <v>1053</v>
      </c>
      <c r="C545" t="s">
        <v>235</v>
      </c>
      <c r="D545" t="s">
        <v>88</v>
      </c>
      <c r="E545" s="33" t="s">
        <v>81</v>
      </c>
      <c r="F545" s="33" t="s">
        <v>7</v>
      </c>
      <c r="G545" s="33" t="s">
        <v>7</v>
      </c>
      <c r="H545" s="33" t="s">
        <v>7</v>
      </c>
      <c r="I545" s="33" t="s">
        <v>8</v>
      </c>
      <c r="J545" s="33" t="s">
        <v>8</v>
      </c>
      <c r="K545" s="34">
        <v>0.2</v>
      </c>
      <c r="L545" s="34" t="str">
        <f>IF(Noms_de_les_cases[[#This Row],[Nivell 
d''us (%)]]&gt;0.7,"Habitual",IF(Noms_de_les_cases[[#This Row],[Nivell 
d''us (%)]]&lt;0.3,"Minoritari","Ocasional"))</f>
        <v>Minoritari</v>
      </c>
      <c r="M545" s="33" t="s">
        <v>14</v>
      </c>
      <c r="N545" s="33" t="s">
        <v>17</v>
      </c>
      <c r="O545" t="s">
        <v>1218</v>
      </c>
      <c r="P545" t="s">
        <v>1228</v>
      </c>
    </row>
    <row r="546" spans="1:16" x14ac:dyDescent="0.35">
      <c r="A546" s="1">
        <f t="shared" si="8"/>
        <v>545</v>
      </c>
      <c r="B546" s="1" t="s">
        <v>1053</v>
      </c>
      <c r="C546" t="s">
        <v>67</v>
      </c>
      <c r="D546" t="s">
        <v>6</v>
      </c>
      <c r="E546" s="33" t="s">
        <v>81</v>
      </c>
      <c r="F546" s="33" t="s">
        <v>7</v>
      </c>
      <c r="G546" s="33" t="s">
        <v>7</v>
      </c>
      <c r="H546" s="33" t="s">
        <v>7</v>
      </c>
      <c r="I546" s="33" t="s">
        <v>7</v>
      </c>
      <c r="J546" s="33" t="s">
        <v>7</v>
      </c>
      <c r="K546" s="34">
        <v>0.8</v>
      </c>
      <c r="L546" s="34" t="str">
        <f>IF(Noms_de_les_cases[[#This Row],[Nivell 
d''us (%)]]&gt;0.7,"Habitual",IF(Noms_de_les_cases[[#This Row],[Nivell 
d''us (%)]]&lt;0.3,"Minoritari","Ocasional"))</f>
        <v>Habitual</v>
      </c>
      <c r="M546" s="33" t="s">
        <v>15</v>
      </c>
      <c r="N546" s="33" t="s">
        <v>17</v>
      </c>
      <c r="O546" t="s">
        <v>1218</v>
      </c>
      <c r="P546" t="s">
        <v>1268</v>
      </c>
    </row>
    <row r="547" spans="1:16" x14ac:dyDescent="0.35">
      <c r="A547" s="1">
        <f t="shared" si="8"/>
        <v>546</v>
      </c>
      <c r="B547" s="1" t="s">
        <v>1053</v>
      </c>
      <c r="C547" t="s">
        <v>104</v>
      </c>
      <c r="D547" t="s">
        <v>90</v>
      </c>
      <c r="E547" s="33" t="s">
        <v>81</v>
      </c>
      <c r="F547" s="33" t="s">
        <v>7</v>
      </c>
      <c r="G547" s="33" t="s">
        <v>7</v>
      </c>
      <c r="H547" s="33" t="s">
        <v>7</v>
      </c>
      <c r="I547" s="33" t="s">
        <v>8</v>
      </c>
      <c r="J547" s="33" t="s">
        <v>7</v>
      </c>
      <c r="K547" s="34">
        <v>0.6</v>
      </c>
      <c r="L547" s="34" t="str">
        <f>IF(Noms_de_les_cases[[#This Row],[Nivell 
d''us (%)]]&gt;0.7,"Habitual",IF(Noms_de_les_cases[[#This Row],[Nivell 
d''us (%)]]&lt;0.3,"Minoritari","Ocasional"))</f>
        <v>Ocasional</v>
      </c>
      <c r="M547" s="33" t="s">
        <v>14</v>
      </c>
      <c r="N547" s="33" t="s">
        <v>17</v>
      </c>
      <c r="O547" t="s">
        <v>1218</v>
      </c>
      <c r="P547" t="s">
        <v>1228</v>
      </c>
    </row>
    <row r="548" spans="1:16" x14ac:dyDescent="0.35">
      <c r="A548" s="1">
        <f t="shared" si="8"/>
        <v>547</v>
      </c>
      <c r="B548" s="1" t="s">
        <v>571</v>
      </c>
      <c r="C548" t="s">
        <v>570</v>
      </c>
      <c r="D548" t="s">
        <v>85</v>
      </c>
      <c r="E548" s="33" t="s">
        <v>81</v>
      </c>
      <c r="F548" s="33" t="s">
        <v>7</v>
      </c>
      <c r="G548" s="33" t="s">
        <v>7</v>
      </c>
      <c r="H548" s="33" t="s">
        <v>7</v>
      </c>
      <c r="I548" s="33" t="s">
        <v>8</v>
      </c>
      <c r="J548" s="33" t="s">
        <v>7</v>
      </c>
      <c r="K548" s="34">
        <v>0.8</v>
      </c>
      <c r="L548" s="34" t="str">
        <f>IF(Noms_de_les_cases[[#This Row],[Nivell 
d''us (%)]]&gt;0.7,"Habitual",IF(Noms_de_les_cases[[#This Row],[Nivell 
d''us (%)]]&lt;0.3,"Minoritari","Ocasional"))</f>
        <v>Habitual</v>
      </c>
      <c r="M548" s="33" t="s">
        <v>14</v>
      </c>
      <c r="N548" s="33" t="s">
        <v>19</v>
      </c>
      <c r="O548" t="s">
        <v>1218</v>
      </c>
      <c r="P548" t="s">
        <v>1228</v>
      </c>
    </row>
    <row r="549" spans="1:16" x14ac:dyDescent="0.35">
      <c r="A549" s="1">
        <f t="shared" si="8"/>
        <v>548</v>
      </c>
      <c r="B549" s="1" t="s">
        <v>58</v>
      </c>
      <c r="C549" t="s">
        <v>59</v>
      </c>
      <c r="D549" t="s">
        <v>6</v>
      </c>
      <c r="E549" s="33" t="s">
        <v>81</v>
      </c>
      <c r="F549" s="33" t="s">
        <v>7</v>
      </c>
      <c r="G549" s="33" t="s">
        <v>7</v>
      </c>
      <c r="H549" s="33" t="s">
        <v>7</v>
      </c>
      <c r="I549" s="33" t="s">
        <v>7</v>
      </c>
      <c r="J549" s="33" t="s">
        <v>7</v>
      </c>
      <c r="K549" s="34">
        <v>0.8</v>
      </c>
      <c r="L549" s="34" t="str">
        <f>IF(Noms_de_les_cases[[#This Row],[Nivell 
d''us (%)]]&gt;0.7,"Habitual",IF(Noms_de_les_cases[[#This Row],[Nivell 
d''us (%)]]&lt;0.3,"Minoritari","Ocasional"))</f>
        <v>Habitual</v>
      </c>
      <c r="M549" s="33" t="s">
        <v>14</v>
      </c>
      <c r="N549" s="33" t="s">
        <v>17</v>
      </c>
      <c r="O549" t="s">
        <v>1218</v>
      </c>
      <c r="P549" t="s">
        <v>1228</v>
      </c>
    </row>
    <row r="550" spans="1:16" x14ac:dyDescent="0.35">
      <c r="A550" s="1">
        <f t="shared" si="8"/>
        <v>549</v>
      </c>
      <c r="B550" s="1" t="s">
        <v>236</v>
      </c>
      <c r="C550" t="s">
        <v>235</v>
      </c>
      <c r="D550" t="s">
        <v>88</v>
      </c>
      <c r="E550" s="33" t="s">
        <v>81</v>
      </c>
      <c r="F550" s="33" t="s">
        <v>7</v>
      </c>
      <c r="G550" s="33" t="s">
        <v>7</v>
      </c>
      <c r="H550" s="33" t="s">
        <v>7</v>
      </c>
      <c r="I550" s="33" t="s">
        <v>8</v>
      </c>
      <c r="J550" s="33" t="s">
        <v>8</v>
      </c>
      <c r="K550" s="34">
        <v>0.2</v>
      </c>
      <c r="L550" s="34" t="str">
        <f>IF(Noms_de_les_cases[[#This Row],[Nivell 
d''us (%)]]&gt;0.7,"Habitual",IF(Noms_de_les_cases[[#This Row],[Nivell 
d''us (%)]]&lt;0.3,"Minoritari","Ocasional"))</f>
        <v>Minoritari</v>
      </c>
      <c r="M550" s="33" t="s">
        <v>15</v>
      </c>
      <c r="N550" s="33" t="s">
        <v>17</v>
      </c>
      <c r="O550" t="s">
        <v>1218</v>
      </c>
      <c r="P550" t="s">
        <v>1268</v>
      </c>
    </row>
    <row r="551" spans="1:16" x14ac:dyDescent="0.35">
      <c r="A551" s="1">
        <f t="shared" si="8"/>
        <v>550</v>
      </c>
      <c r="B551" s="1" t="s">
        <v>1051</v>
      </c>
      <c r="C551" t="s">
        <v>273</v>
      </c>
      <c r="D551" t="s">
        <v>92</v>
      </c>
      <c r="E551" s="33" t="s">
        <v>81</v>
      </c>
      <c r="F551" s="33" t="s">
        <v>7</v>
      </c>
      <c r="G551" s="33" t="s">
        <v>7</v>
      </c>
      <c r="H551" s="33" t="s">
        <v>7</v>
      </c>
      <c r="I551" s="33" t="s">
        <v>8</v>
      </c>
      <c r="J551" s="33" t="s">
        <v>7</v>
      </c>
      <c r="K551" s="34">
        <v>0.6</v>
      </c>
      <c r="L551" s="34" t="str">
        <f>IF(Noms_de_les_cases[[#This Row],[Nivell 
d''us (%)]]&gt;0.7,"Habitual",IF(Noms_de_les_cases[[#This Row],[Nivell 
d''us (%)]]&lt;0.3,"Minoritari","Ocasional"))</f>
        <v>Ocasional</v>
      </c>
      <c r="M551" s="33" t="s">
        <v>15</v>
      </c>
      <c r="N551" s="33" t="s">
        <v>18</v>
      </c>
      <c r="O551" t="s">
        <v>1218</v>
      </c>
      <c r="P551" t="s">
        <v>1268</v>
      </c>
    </row>
    <row r="552" spans="1:16" x14ac:dyDescent="0.35">
      <c r="A552" s="1">
        <f t="shared" si="8"/>
        <v>551</v>
      </c>
      <c r="B552" s="1" t="s">
        <v>1213</v>
      </c>
      <c r="C552" t="s">
        <v>419</v>
      </c>
      <c r="D552" t="s">
        <v>86</v>
      </c>
      <c r="E552" s="33" t="s">
        <v>81</v>
      </c>
      <c r="F552" s="33" t="s">
        <v>7</v>
      </c>
      <c r="G552" s="33" t="s">
        <v>7</v>
      </c>
      <c r="H552" s="33" t="s">
        <v>7</v>
      </c>
      <c r="I552" s="33" t="s">
        <v>8</v>
      </c>
      <c r="J552" s="33" t="s">
        <v>7</v>
      </c>
      <c r="K552" s="34">
        <v>0.6</v>
      </c>
      <c r="L552" s="34" t="str">
        <f>IF(Noms_de_les_cases[[#This Row],[Nivell 
d''us (%)]]&gt;0.7,"Habitual",IF(Noms_de_les_cases[[#This Row],[Nivell 
d''us (%)]]&lt;0.3,"Minoritari","Ocasional"))</f>
        <v>Ocasional</v>
      </c>
      <c r="M552" s="33" t="s">
        <v>15</v>
      </c>
      <c r="N552" s="33" t="s">
        <v>19</v>
      </c>
      <c r="O552" t="s">
        <v>1221</v>
      </c>
      <c r="P552" t="s">
        <v>1270</v>
      </c>
    </row>
    <row r="553" spans="1:16" x14ac:dyDescent="0.35">
      <c r="A553" s="1">
        <f t="shared" si="8"/>
        <v>552</v>
      </c>
      <c r="B553" s="1" t="s">
        <v>418</v>
      </c>
      <c r="C553" t="s">
        <v>419</v>
      </c>
      <c r="D553" t="s">
        <v>86</v>
      </c>
      <c r="E553" s="33" t="s">
        <v>81</v>
      </c>
      <c r="F553" s="33" t="s">
        <v>7</v>
      </c>
      <c r="G553" s="33" t="s">
        <v>7</v>
      </c>
      <c r="H553" s="33" t="s">
        <v>7</v>
      </c>
      <c r="I553" s="33" t="s">
        <v>7</v>
      </c>
      <c r="J553" s="33" t="s">
        <v>7</v>
      </c>
      <c r="K553" s="34">
        <v>0.6</v>
      </c>
      <c r="L553" s="34" t="str">
        <f>IF(Noms_de_les_cases[[#This Row],[Nivell 
d''us (%)]]&gt;0.7,"Habitual",IF(Noms_de_les_cases[[#This Row],[Nivell 
d''us (%)]]&lt;0.3,"Minoritari","Ocasional"))</f>
        <v>Ocasional</v>
      </c>
      <c r="M553" s="33" t="s">
        <v>15</v>
      </c>
      <c r="N553" s="33" t="s">
        <v>19</v>
      </c>
      <c r="O553" t="s">
        <v>1221</v>
      </c>
      <c r="P553" t="s">
        <v>1270</v>
      </c>
    </row>
    <row r="554" spans="1:16" x14ac:dyDescent="0.35">
      <c r="A554" s="1">
        <f t="shared" si="8"/>
        <v>553</v>
      </c>
      <c r="B554" s="1" t="s">
        <v>418</v>
      </c>
      <c r="C554" t="s">
        <v>104</v>
      </c>
      <c r="D554" t="s">
        <v>90</v>
      </c>
      <c r="E554" s="33" t="s">
        <v>81</v>
      </c>
      <c r="F554" s="33" t="s">
        <v>7</v>
      </c>
      <c r="G554" s="33" t="s">
        <v>7</v>
      </c>
      <c r="H554" s="33" t="s">
        <v>7</v>
      </c>
      <c r="I554" s="33" t="s">
        <v>8</v>
      </c>
      <c r="J554" s="33" t="s">
        <v>8</v>
      </c>
      <c r="K554" s="34">
        <v>0.4</v>
      </c>
      <c r="L554" s="34" t="str">
        <f>IF(Noms_de_les_cases[[#This Row],[Nivell 
d''us (%)]]&gt;0.7,"Habitual",IF(Noms_de_les_cases[[#This Row],[Nivell 
d''us (%)]]&lt;0.3,"Minoritari","Ocasional"))</f>
        <v>Ocasional</v>
      </c>
      <c r="M554" s="33" t="s">
        <v>15</v>
      </c>
      <c r="N554" s="33" t="s">
        <v>19</v>
      </c>
      <c r="O554" t="s">
        <v>1221</v>
      </c>
      <c r="P554" t="s">
        <v>1270</v>
      </c>
    </row>
    <row r="555" spans="1:16" x14ac:dyDescent="0.35">
      <c r="A555" s="1">
        <f t="shared" si="8"/>
        <v>554</v>
      </c>
      <c r="B555" s="1" t="s">
        <v>260</v>
      </c>
      <c r="C555" t="s">
        <v>261</v>
      </c>
      <c r="D555" t="s">
        <v>88</v>
      </c>
      <c r="E555" s="33" t="s">
        <v>81</v>
      </c>
      <c r="F555" s="33" t="s">
        <v>7</v>
      </c>
      <c r="G555" s="33" t="s">
        <v>7</v>
      </c>
      <c r="H555" s="33" t="s">
        <v>8</v>
      </c>
      <c r="I555" s="33" t="s">
        <v>7</v>
      </c>
      <c r="J555" s="33" t="s">
        <v>8</v>
      </c>
      <c r="K555" s="34">
        <v>0.4</v>
      </c>
      <c r="L555" s="34" t="str">
        <f>IF(Noms_de_les_cases[[#This Row],[Nivell 
d''us (%)]]&gt;0.7,"Habitual",IF(Noms_de_les_cases[[#This Row],[Nivell 
d''us (%)]]&lt;0.3,"Minoritari","Ocasional"))</f>
        <v>Ocasional</v>
      </c>
      <c r="M555" s="33" t="s">
        <v>15</v>
      </c>
      <c r="N555" s="33" t="s">
        <v>17</v>
      </c>
      <c r="O555" t="s">
        <v>1218</v>
      </c>
      <c r="P555" t="s">
        <v>1273</v>
      </c>
    </row>
    <row r="556" spans="1:16" x14ac:dyDescent="0.35">
      <c r="A556" s="1">
        <f t="shared" si="8"/>
        <v>555</v>
      </c>
      <c r="B556" s="1" t="s">
        <v>702</v>
      </c>
      <c r="C556" t="s">
        <v>701</v>
      </c>
      <c r="D556" t="s">
        <v>84</v>
      </c>
      <c r="E556" s="33" t="s">
        <v>81</v>
      </c>
      <c r="F556" s="33" t="s">
        <v>7</v>
      </c>
      <c r="G556" s="33" t="s">
        <v>7</v>
      </c>
      <c r="H556" s="33" t="s">
        <v>7</v>
      </c>
      <c r="I556" s="33" t="s">
        <v>8</v>
      </c>
      <c r="J556" s="33" t="s">
        <v>7</v>
      </c>
      <c r="K556" s="34">
        <v>0.6</v>
      </c>
      <c r="L556" s="34" t="str">
        <f>IF(Noms_de_les_cases[[#This Row],[Nivell 
d''us (%)]]&gt;0.7,"Habitual",IF(Noms_de_les_cases[[#This Row],[Nivell 
d''us (%)]]&lt;0.3,"Minoritari","Ocasional"))</f>
        <v>Ocasional</v>
      </c>
      <c r="M556" s="33" t="s">
        <v>38</v>
      </c>
      <c r="N556" s="33" t="s">
        <v>17</v>
      </c>
      <c r="O556" t="s">
        <v>1218</v>
      </c>
      <c r="P556" t="s">
        <v>1228</v>
      </c>
    </row>
    <row r="557" spans="1:16" x14ac:dyDescent="0.35">
      <c r="A557" s="1">
        <f t="shared" si="8"/>
        <v>556</v>
      </c>
      <c r="B557" s="1" t="s">
        <v>1473</v>
      </c>
      <c r="C557" t="s">
        <v>983</v>
      </c>
      <c r="D557" t="s">
        <v>89</v>
      </c>
      <c r="E557" s="33" t="s">
        <v>81</v>
      </c>
      <c r="F557" s="33" t="s">
        <v>7</v>
      </c>
      <c r="G557" s="33" t="s">
        <v>7</v>
      </c>
      <c r="H557" s="33" t="s">
        <v>7</v>
      </c>
      <c r="I557" s="33" t="s">
        <v>7</v>
      </c>
      <c r="J557" s="33" t="s">
        <v>7</v>
      </c>
      <c r="K557" s="34">
        <v>0.8</v>
      </c>
      <c r="L557" s="34" t="str">
        <f>IF(Noms_de_les_cases[[#This Row],[Nivell 
d''us (%)]]&gt;0.7,"Habitual",IF(Noms_de_les_cases[[#This Row],[Nivell 
d''us (%)]]&lt;0.3,"Minoritari","Ocasional"))</f>
        <v>Habitual</v>
      </c>
      <c r="M557" s="33" t="s">
        <v>14</v>
      </c>
      <c r="N557" s="33" t="s">
        <v>17</v>
      </c>
      <c r="O557" t="s">
        <v>1218</v>
      </c>
      <c r="P557" t="s">
        <v>1228</v>
      </c>
    </row>
    <row r="558" spans="1:16" x14ac:dyDescent="0.35">
      <c r="A558" s="1">
        <f t="shared" si="8"/>
        <v>557</v>
      </c>
      <c r="B558" s="1" t="s">
        <v>976</v>
      </c>
      <c r="C558" t="s">
        <v>975</v>
      </c>
      <c r="D558" t="s">
        <v>89</v>
      </c>
      <c r="E558" s="33" t="s">
        <v>81</v>
      </c>
      <c r="F558" s="33" t="s">
        <v>7</v>
      </c>
      <c r="G558" s="33" t="s">
        <v>7</v>
      </c>
      <c r="H558" s="33" t="s">
        <v>7</v>
      </c>
      <c r="I558" s="33" t="s">
        <v>8</v>
      </c>
      <c r="J558" s="33" t="s">
        <v>7</v>
      </c>
      <c r="K558" s="34">
        <v>0.6</v>
      </c>
      <c r="L558" s="34" t="str">
        <f>IF(Noms_de_les_cases[[#This Row],[Nivell 
d''us (%)]]&gt;0.7,"Habitual",IF(Noms_de_les_cases[[#This Row],[Nivell 
d''us (%)]]&lt;0.3,"Minoritari","Ocasional"))</f>
        <v>Ocasional</v>
      </c>
      <c r="M558" s="33" t="s">
        <v>14</v>
      </c>
      <c r="N558" s="33" t="s">
        <v>19</v>
      </c>
      <c r="O558" t="s">
        <v>1218</v>
      </c>
      <c r="P558" t="s">
        <v>1228</v>
      </c>
    </row>
    <row r="559" spans="1:16" x14ac:dyDescent="0.35">
      <c r="A559" s="1">
        <f t="shared" si="8"/>
        <v>558</v>
      </c>
      <c r="B559" s="1" t="s">
        <v>718</v>
      </c>
      <c r="C559" t="s">
        <v>716</v>
      </c>
      <c r="D559" t="s">
        <v>84</v>
      </c>
      <c r="E559" s="33" t="s">
        <v>81</v>
      </c>
      <c r="F559" s="33" t="s">
        <v>7</v>
      </c>
      <c r="G559" s="33" t="s">
        <v>7</v>
      </c>
      <c r="H559" s="33" t="s">
        <v>7</v>
      </c>
      <c r="I559" s="33" t="s">
        <v>8</v>
      </c>
      <c r="J559" s="33" t="s">
        <v>7</v>
      </c>
      <c r="K559" s="34">
        <v>0.8</v>
      </c>
      <c r="L559" s="34" t="str">
        <f>IF(Noms_de_les_cases[[#This Row],[Nivell 
d''us (%)]]&gt;0.7,"Habitual",IF(Noms_de_les_cases[[#This Row],[Nivell 
d''us (%)]]&lt;0.3,"Minoritari","Ocasional"))</f>
        <v>Habitual</v>
      </c>
      <c r="M559" s="33" t="s">
        <v>14</v>
      </c>
      <c r="N559" s="33" t="s">
        <v>19</v>
      </c>
      <c r="O559" t="s">
        <v>1218</v>
      </c>
      <c r="P559" t="s">
        <v>1228</v>
      </c>
    </row>
    <row r="560" spans="1:16" x14ac:dyDescent="0.35">
      <c r="A560" s="1">
        <f t="shared" si="8"/>
        <v>559</v>
      </c>
      <c r="B560" s="1" t="s">
        <v>1426</v>
      </c>
      <c r="C560" t="s">
        <v>1005</v>
      </c>
      <c r="D560" t="s">
        <v>89</v>
      </c>
      <c r="E560" s="33" t="s">
        <v>81</v>
      </c>
      <c r="F560" s="33" t="s">
        <v>7</v>
      </c>
      <c r="G560" s="33" t="s">
        <v>7</v>
      </c>
      <c r="H560" s="33" t="s">
        <v>7</v>
      </c>
      <c r="I560" s="33" t="s">
        <v>8</v>
      </c>
      <c r="J560" s="33" t="s">
        <v>7</v>
      </c>
      <c r="K560" s="34">
        <v>0.6</v>
      </c>
      <c r="L560" s="34" t="str">
        <f>IF(Noms_de_les_cases[[#This Row],[Nivell 
d''us (%)]]&gt;0.7,"Habitual",IF(Noms_de_les_cases[[#This Row],[Nivell 
d''us (%)]]&lt;0.3,"Minoritari","Ocasional"))</f>
        <v>Ocasional</v>
      </c>
      <c r="M560" s="33" t="s">
        <v>78</v>
      </c>
      <c r="N560" s="33" t="s">
        <v>20</v>
      </c>
      <c r="O560" t="s">
        <v>1235</v>
      </c>
      <c r="P560" t="s">
        <v>1226</v>
      </c>
    </row>
    <row r="561" spans="1:16" x14ac:dyDescent="0.35">
      <c r="A561" s="1">
        <f t="shared" si="8"/>
        <v>560</v>
      </c>
      <c r="B561" s="1" t="s">
        <v>839</v>
      </c>
      <c r="C561" t="s">
        <v>836</v>
      </c>
      <c r="D561" t="s">
        <v>181</v>
      </c>
      <c r="E561" s="33" t="s">
        <v>81</v>
      </c>
      <c r="F561" s="33" t="s">
        <v>8</v>
      </c>
      <c r="G561" s="33" t="s">
        <v>7</v>
      </c>
      <c r="H561" s="33" t="s">
        <v>7</v>
      </c>
      <c r="I561" s="33" t="s">
        <v>8</v>
      </c>
      <c r="J561" s="33" t="s">
        <v>7</v>
      </c>
      <c r="K561" s="34">
        <v>0.8</v>
      </c>
      <c r="L561" s="34" t="str">
        <f>IF(Noms_de_les_cases[[#This Row],[Nivell 
d''us (%)]]&gt;0.7,"Habitual",IF(Noms_de_les_cases[[#This Row],[Nivell 
d''us (%)]]&lt;0.3,"Minoritari","Ocasional"))</f>
        <v>Habitual</v>
      </c>
      <c r="M561" s="33" t="s">
        <v>14</v>
      </c>
      <c r="N561" s="33" t="s">
        <v>18</v>
      </c>
      <c r="O561" t="s">
        <v>1218</v>
      </c>
      <c r="P561" t="s">
        <v>1228</v>
      </c>
    </row>
    <row r="562" spans="1:16" x14ac:dyDescent="0.35">
      <c r="A562" s="1">
        <f t="shared" si="8"/>
        <v>561</v>
      </c>
      <c r="B562" s="1" t="s">
        <v>865</v>
      </c>
      <c r="C562" t="s">
        <v>864</v>
      </c>
      <c r="D562" t="s">
        <v>181</v>
      </c>
      <c r="E562" s="33" t="s">
        <v>81</v>
      </c>
      <c r="F562" s="33" t="s">
        <v>8</v>
      </c>
      <c r="G562" s="33" t="s">
        <v>7</v>
      </c>
      <c r="H562" s="33" t="s">
        <v>7</v>
      </c>
      <c r="I562" s="33" t="s">
        <v>8</v>
      </c>
      <c r="J562" s="33" t="s">
        <v>8</v>
      </c>
      <c r="K562" s="34">
        <v>0.4</v>
      </c>
      <c r="L562" s="34" t="str">
        <f>IF(Noms_de_les_cases[[#This Row],[Nivell 
d''us (%)]]&gt;0.7,"Habitual",IF(Noms_de_les_cases[[#This Row],[Nivell 
d''us (%)]]&lt;0.3,"Minoritari","Ocasional"))</f>
        <v>Ocasional</v>
      </c>
      <c r="M562" s="33" t="s">
        <v>15</v>
      </c>
      <c r="N562" s="33" t="s">
        <v>19</v>
      </c>
      <c r="O562" t="s">
        <v>1221</v>
      </c>
      <c r="P562" t="s">
        <v>1268</v>
      </c>
    </row>
    <row r="563" spans="1:16" x14ac:dyDescent="0.35">
      <c r="A563" s="1">
        <f t="shared" si="8"/>
        <v>562</v>
      </c>
      <c r="B563" s="1" t="s">
        <v>1022</v>
      </c>
      <c r="C563" t="s">
        <v>873</v>
      </c>
      <c r="D563" t="s">
        <v>181</v>
      </c>
      <c r="E563" s="33" t="s">
        <v>81</v>
      </c>
      <c r="F563" s="33" t="s">
        <v>8</v>
      </c>
      <c r="G563" s="33" t="s">
        <v>7</v>
      </c>
      <c r="H563" s="33" t="s">
        <v>7</v>
      </c>
      <c r="I563" s="33" t="s">
        <v>8</v>
      </c>
      <c r="J563" s="33" t="s">
        <v>8</v>
      </c>
      <c r="K563" s="34">
        <v>0.4</v>
      </c>
      <c r="L563" s="34" t="str">
        <f>IF(Noms_de_les_cases[[#This Row],[Nivell 
d''us (%)]]&gt;0.7,"Habitual",IF(Noms_de_les_cases[[#This Row],[Nivell 
d''us (%)]]&lt;0.3,"Minoritari","Ocasional"))</f>
        <v>Ocasional</v>
      </c>
      <c r="M563" s="33" t="s">
        <v>15</v>
      </c>
      <c r="N563" s="33" t="s">
        <v>18</v>
      </c>
      <c r="O563" t="s">
        <v>1221</v>
      </c>
      <c r="P563" t="s">
        <v>1268</v>
      </c>
    </row>
    <row r="564" spans="1:16" x14ac:dyDescent="0.35">
      <c r="A564" s="1">
        <f t="shared" si="8"/>
        <v>563</v>
      </c>
      <c r="B564" s="1" t="s">
        <v>350</v>
      </c>
      <c r="C564" t="s">
        <v>351</v>
      </c>
      <c r="D564" t="s">
        <v>92</v>
      </c>
      <c r="E564" s="33" t="s">
        <v>81</v>
      </c>
      <c r="F564" s="33" t="s">
        <v>7</v>
      </c>
      <c r="G564" s="33" t="s">
        <v>7</v>
      </c>
      <c r="H564" s="33" t="s">
        <v>7</v>
      </c>
      <c r="I564" s="33" t="s">
        <v>7</v>
      </c>
      <c r="J564" s="33" t="s">
        <v>7</v>
      </c>
      <c r="K564" s="34">
        <v>0.8</v>
      </c>
      <c r="L564" s="34" t="str">
        <f>IF(Noms_de_les_cases[[#This Row],[Nivell 
d''us (%)]]&gt;0.7,"Habitual",IF(Noms_de_les_cases[[#This Row],[Nivell 
d''us (%)]]&lt;0.3,"Minoritari","Ocasional"))</f>
        <v>Habitual</v>
      </c>
      <c r="M564" s="33" t="s">
        <v>14</v>
      </c>
      <c r="N564" s="33" t="s">
        <v>17</v>
      </c>
      <c r="O564" t="s">
        <v>1222</v>
      </c>
      <c r="P564" t="s">
        <v>1229</v>
      </c>
    </row>
    <row r="565" spans="1:16" x14ac:dyDescent="0.35">
      <c r="A565" s="1">
        <f t="shared" si="8"/>
        <v>564</v>
      </c>
      <c r="B565" s="1" t="s">
        <v>1454</v>
      </c>
      <c r="C565" t="s">
        <v>1455</v>
      </c>
      <c r="D565" t="s">
        <v>89</v>
      </c>
      <c r="E565" s="33" t="s">
        <v>81</v>
      </c>
      <c r="F565" s="33" t="s">
        <v>8</v>
      </c>
      <c r="G565" s="33" t="s">
        <v>7</v>
      </c>
      <c r="H565" s="33" t="s">
        <v>7</v>
      </c>
      <c r="I565" s="33" t="s">
        <v>8</v>
      </c>
      <c r="J565" s="33" t="s">
        <v>8</v>
      </c>
      <c r="K565" s="34">
        <v>0.2</v>
      </c>
      <c r="L565" s="34" t="str">
        <f>IF(Noms_de_les_cases[[#This Row],[Nivell 
d''us (%)]]&gt;0.7,"Habitual",IF(Noms_de_les_cases[[#This Row],[Nivell 
d''us (%)]]&lt;0.3,"Minoritari","Ocasional"))</f>
        <v>Minoritari</v>
      </c>
      <c r="M565" s="33" t="s">
        <v>38</v>
      </c>
      <c r="N565" s="33" t="s">
        <v>18</v>
      </c>
      <c r="O565" t="s">
        <v>1218</v>
      </c>
      <c r="P565" t="s">
        <v>1228</v>
      </c>
    </row>
    <row r="566" spans="1:16" x14ac:dyDescent="0.35">
      <c r="A566" s="1">
        <f t="shared" si="8"/>
        <v>565</v>
      </c>
      <c r="B566" s="1" t="s">
        <v>602</v>
      </c>
      <c r="C566" t="s">
        <v>603</v>
      </c>
      <c r="D566" t="s">
        <v>85</v>
      </c>
      <c r="E566" s="33" t="s">
        <v>81</v>
      </c>
      <c r="F566" s="33" t="s">
        <v>7</v>
      </c>
      <c r="G566" s="33" t="s">
        <v>7</v>
      </c>
      <c r="H566" s="33" t="s">
        <v>7</v>
      </c>
      <c r="I566" s="33" t="s">
        <v>7</v>
      </c>
      <c r="J566" s="33" t="s">
        <v>7</v>
      </c>
      <c r="K566" s="34">
        <v>0.6</v>
      </c>
      <c r="L566" s="34" t="str">
        <f>IF(Noms_de_les_cases[[#This Row],[Nivell 
d''us (%)]]&gt;0.7,"Habitual",IF(Noms_de_les_cases[[#This Row],[Nivell 
d''us (%)]]&lt;0.3,"Minoritari","Ocasional"))</f>
        <v>Ocasional</v>
      </c>
      <c r="M566" s="33" t="s">
        <v>14</v>
      </c>
      <c r="N566" s="33" t="s">
        <v>17</v>
      </c>
      <c r="O566" t="s">
        <v>1218</v>
      </c>
      <c r="P566" t="s">
        <v>1228</v>
      </c>
    </row>
    <row r="567" spans="1:16" x14ac:dyDescent="0.35">
      <c r="A567" s="1">
        <f t="shared" si="8"/>
        <v>566</v>
      </c>
      <c r="B567" s="1" t="s">
        <v>138</v>
      </c>
      <c r="C567" t="s">
        <v>137</v>
      </c>
      <c r="D567" t="s">
        <v>90</v>
      </c>
      <c r="E567" s="33" t="s">
        <v>81</v>
      </c>
      <c r="F567" s="33" t="s">
        <v>7</v>
      </c>
      <c r="G567" s="33" t="s">
        <v>7</v>
      </c>
      <c r="H567" s="33" t="s">
        <v>7</v>
      </c>
      <c r="I567" s="33" t="s">
        <v>8</v>
      </c>
      <c r="J567" s="33" t="s">
        <v>8</v>
      </c>
      <c r="K567" s="34">
        <v>0.4</v>
      </c>
      <c r="L567" s="34" t="str">
        <f>IF(Noms_de_les_cases[[#This Row],[Nivell 
d''us (%)]]&gt;0.7,"Habitual",IF(Noms_de_les_cases[[#This Row],[Nivell 
d''us (%)]]&lt;0.3,"Minoritari","Ocasional"))</f>
        <v>Ocasional</v>
      </c>
      <c r="M567" s="33" t="s">
        <v>16</v>
      </c>
      <c r="N567" s="33" t="s">
        <v>18</v>
      </c>
      <c r="O567" t="s">
        <v>1221</v>
      </c>
      <c r="P567" t="s">
        <v>1239</v>
      </c>
    </row>
    <row r="568" spans="1:16" x14ac:dyDescent="0.35">
      <c r="A568" s="1">
        <f t="shared" si="8"/>
        <v>567</v>
      </c>
      <c r="B568" s="1" t="s">
        <v>456</v>
      </c>
      <c r="C568" t="s">
        <v>454</v>
      </c>
      <c r="D568" t="s">
        <v>86</v>
      </c>
      <c r="E568" s="33" t="s">
        <v>81</v>
      </c>
      <c r="F568" s="33" t="s">
        <v>8</v>
      </c>
      <c r="G568" s="33" t="s">
        <v>7</v>
      </c>
      <c r="H568" s="33" t="s">
        <v>7</v>
      </c>
      <c r="I568" s="33" t="s">
        <v>8</v>
      </c>
      <c r="J568" s="33" t="s">
        <v>8</v>
      </c>
      <c r="K568" s="34">
        <v>0.4</v>
      </c>
      <c r="L568" s="34" t="str">
        <f>IF(Noms_de_les_cases[[#This Row],[Nivell 
d''us (%)]]&gt;0.7,"Habitual",IF(Noms_de_les_cases[[#This Row],[Nivell 
d''us (%)]]&lt;0.3,"Minoritari","Ocasional"))</f>
        <v>Ocasional</v>
      </c>
      <c r="M568" s="33" t="s">
        <v>78</v>
      </c>
      <c r="N568" s="33" t="s">
        <v>18</v>
      </c>
      <c r="O568" t="s">
        <v>1218</v>
      </c>
      <c r="P568" t="s">
        <v>1224</v>
      </c>
    </row>
    <row r="569" spans="1:16" x14ac:dyDescent="0.35">
      <c r="A569" s="1">
        <f t="shared" si="8"/>
        <v>568</v>
      </c>
      <c r="B569" s="1" t="s">
        <v>151</v>
      </c>
      <c r="C569" t="s">
        <v>1465</v>
      </c>
      <c r="D569" t="s">
        <v>89</v>
      </c>
      <c r="E569" s="33" t="s">
        <v>81</v>
      </c>
      <c r="F569" s="33" t="s">
        <v>7</v>
      </c>
      <c r="G569" s="33" t="s">
        <v>8</v>
      </c>
      <c r="H569" s="33" t="s">
        <v>7</v>
      </c>
      <c r="I569" s="33" t="s">
        <v>8</v>
      </c>
      <c r="J569" s="33" t="s">
        <v>8</v>
      </c>
      <c r="K569" s="34">
        <v>0.2</v>
      </c>
      <c r="L569" s="34" t="str">
        <f>IF(Noms_de_les_cases[[#This Row],[Nivell 
d''us (%)]]&gt;0.7,"Habitual",IF(Noms_de_les_cases[[#This Row],[Nivell 
d''us (%)]]&lt;0.3,"Minoritari","Ocasional"))</f>
        <v>Minoritari</v>
      </c>
      <c r="M569" s="33" t="s">
        <v>15</v>
      </c>
      <c r="N569" s="33" t="s">
        <v>18</v>
      </c>
      <c r="O569" t="s">
        <v>1265</v>
      </c>
      <c r="P569" t="s">
        <v>1231</v>
      </c>
    </row>
    <row r="570" spans="1:16" x14ac:dyDescent="0.35">
      <c r="A570" s="1">
        <f t="shared" si="8"/>
        <v>569</v>
      </c>
      <c r="B570" s="1" t="s">
        <v>463</v>
      </c>
      <c r="C570" t="s">
        <v>462</v>
      </c>
      <c r="D570" t="s">
        <v>86</v>
      </c>
      <c r="E570" s="33" t="s">
        <v>81</v>
      </c>
      <c r="F570" s="33" t="s">
        <v>7</v>
      </c>
      <c r="G570" s="33" t="s">
        <v>8</v>
      </c>
      <c r="H570" s="33" t="s">
        <v>7</v>
      </c>
      <c r="I570" s="33" t="s">
        <v>8</v>
      </c>
      <c r="J570" s="33" t="s">
        <v>8</v>
      </c>
      <c r="K570" s="34">
        <v>0.2</v>
      </c>
      <c r="L570" s="34" t="str">
        <f>IF(Noms_de_les_cases[[#This Row],[Nivell 
d''us (%)]]&gt;0.7,"Habitual",IF(Noms_de_les_cases[[#This Row],[Nivell 
d''us (%)]]&lt;0.3,"Minoritari","Ocasional"))</f>
        <v>Minoritari</v>
      </c>
      <c r="M570" s="33" t="s">
        <v>78</v>
      </c>
      <c r="N570" s="33" t="s">
        <v>19</v>
      </c>
      <c r="O570" t="s">
        <v>1219</v>
      </c>
      <c r="P570" t="s">
        <v>1225</v>
      </c>
    </row>
    <row r="571" spans="1:16" x14ac:dyDescent="0.35">
      <c r="A571" s="1">
        <f t="shared" si="8"/>
        <v>570</v>
      </c>
      <c r="B571" s="1" t="s">
        <v>498</v>
      </c>
      <c r="C571" t="s">
        <v>499</v>
      </c>
      <c r="D571" t="s">
        <v>87</v>
      </c>
      <c r="E571" s="33" t="s">
        <v>81</v>
      </c>
      <c r="F571" s="33" t="s">
        <v>7</v>
      </c>
      <c r="G571" s="33" t="s">
        <v>7</v>
      </c>
      <c r="H571" s="33" t="s">
        <v>7</v>
      </c>
      <c r="I571" s="33" t="s">
        <v>7</v>
      </c>
      <c r="J571" s="33" t="s">
        <v>7</v>
      </c>
      <c r="K571" s="34">
        <v>0.6</v>
      </c>
      <c r="L571" s="34" t="str">
        <f>IF(Noms_de_les_cases[[#This Row],[Nivell 
d''us (%)]]&gt;0.7,"Habitual",IF(Noms_de_les_cases[[#This Row],[Nivell 
d''us (%)]]&lt;0.3,"Minoritari","Ocasional"))</f>
        <v>Ocasional</v>
      </c>
      <c r="M571" s="33" t="s">
        <v>14</v>
      </c>
      <c r="N571" s="33" t="s">
        <v>17</v>
      </c>
      <c r="O571" t="s">
        <v>1218</v>
      </c>
      <c r="P571" t="s">
        <v>1228</v>
      </c>
    </row>
    <row r="572" spans="1:16" x14ac:dyDescent="0.35">
      <c r="A572" s="1">
        <f t="shared" si="8"/>
        <v>571</v>
      </c>
      <c r="B572" s="1" t="s">
        <v>40</v>
      </c>
      <c r="C572" t="s">
        <v>41</v>
      </c>
      <c r="D572" t="s">
        <v>6</v>
      </c>
      <c r="E572" s="33" t="s">
        <v>81</v>
      </c>
      <c r="F572" s="33" t="s">
        <v>7</v>
      </c>
      <c r="G572" s="33" t="s">
        <v>7</v>
      </c>
      <c r="H572" s="33" t="s">
        <v>7</v>
      </c>
      <c r="I572" s="33" t="s">
        <v>7</v>
      </c>
      <c r="J572" s="33" t="s">
        <v>7</v>
      </c>
      <c r="K572" s="34">
        <v>0.8</v>
      </c>
      <c r="L572" s="34" t="str">
        <f>IF(Noms_de_les_cases[[#This Row],[Nivell 
d''us (%)]]&gt;0.7,"Habitual",IF(Noms_de_les_cases[[#This Row],[Nivell 
d''us (%)]]&lt;0.3,"Minoritari","Ocasional"))</f>
        <v>Habitual</v>
      </c>
      <c r="M572" s="33" t="s">
        <v>38</v>
      </c>
      <c r="N572" s="33" t="s">
        <v>17</v>
      </c>
      <c r="O572" t="s">
        <v>1218</v>
      </c>
      <c r="P572" t="s">
        <v>1228</v>
      </c>
    </row>
    <row r="573" spans="1:16" x14ac:dyDescent="0.35">
      <c r="A573" s="1">
        <f t="shared" si="8"/>
        <v>572</v>
      </c>
      <c r="B573" s="1" t="s">
        <v>779</v>
      </c>
      <c r="C573" t="s">
        <v>780</v>
      </c>
      <c r="D573" t="s">
        <v>24</v>
      </c>
      <c r="E573" s="33" t="s">
        <v>81</v>
      </c>
      <c r="F573" s="33" t="s">
        <v>7</v>
      </c>
      <c r="G573" s="33" t="s">
        <v>7</v>
      </c>
      <c r="H573" s="33" t="s">
        <v>7</v>
      </c>
      <c r="I573" s="33" t="s">
        <v>7</v>
      </c>
      <c r="J573" s="33" t="s">
        <v>7</v>
      </c>
      <c r="K573" s="34">
        <v>0.8</v>
      </c>
      <c r="L573" s="34" t="str">
        <f>IF(Noms_de_les_cases[[#This Row],[Nivell 
d''us (%)]]&gt;0.7,"Habitual",IF(Noms_de_les_cases[[#This Row],[Nivell 
d''us (%)]]&lt;0.3,"Minoritari","Ocasional"))</f>
        <v>Habitual</v>
      </c>
      <c r="M573" s="33" t="s">
        <v>14</v>
      </c>
      <c r="N573" s="33" t="s">
        <v>17</v>
      </c>
      <c r="O573" t="s">
        <v>1218</v>
      </c>
      <c r="P573" t="s">
        <v>1228</v>
      </c>
    </row>
    <row r="574" spans="1:16" x14ac:dyDescent="0.35">
      <c r="A574" s="1">
        <f t="shared" si="8"/>
        <v>573</v>
      </c>
      <c r="B574" s="1" t="s">
        <v>93</v>
      </c>
      <c r="C574" t="s">
        <v>94</v>
      </c>
      <c r="D574" t="s">
        <v>90</v>
      </c>
      <c r="E574" s="33" t="s">
        <v>81</v>
      </c>
      <c r="F574" s="33" t="s">
        <v>7</v>
      </c>
      <c r="G574" s="33" t="s">
        <v>7</v>
      </c>
      <c r="H574" s="33" t="s">
        <v>7</v>
      </c>
      <c r="I574" s="33" t="s">
        <v>7</v>
      </c>
      <c r="J574" s="33" t="s">
        <v>7</v>
      </c>
      <c r="K574" s="34">
        <v>0.6</v>
      </c>
      <c r="L574" s="34" t="str">
        <f>IF(Noms_de_les_cases[[#This Row],[Nivell 
d''us (%)]]&gt;0.7,"Habitual",IF(Noms_de_les_cases[[#This Row],[Nivell 
d''us (%)]]&lt;0.3,"Minoritari","Ocasional"))</f>
        <v>Ocasional</v>
      </c>
      <c r="M574" s="33" t="s">
        <v>16</v>
      </c>
      <c r="N574" s="33" t="s">
        <v>17</v>
      </c>
      <c r="O574" t="s">
        <v>1222</v>
      </c>
      <c r="P574" t="s">
        <v>1240</v>
      </c>
    </row>
    <row r="575" spans="1:16" x14ac:dyDescent="0.35">
      <c r="A575" s="1">
        <f t="shared" si="8"/>
        <v>574</v>
      </c>
      <c r="B575" s="1" t="s">
        <v>1515</v>
      </c>
      <c r="C575" t="s">
        <v>387</v>
      </c>
      <c r="D575" t="s">
        <v>92</v>
      </c>
      <c r="E575" s="33" t="s">
        <v>81</v>
      </c>
      <c r="F575" s="33" t="s">
        <v>7</v>
      </c>
      <c r="G575" s="33" t="s">
        <v>7</v>
      </c>
      <c r="H575" s="33" t="s">
        <v>7</v>
      </c>
      <c r="I575" s="33" t="s">
        <v>8</v>
      </c>
      <c r="J575" s="33" t="s">
        <v>8</v>
      </c>
      <c r="K575" s="34">
        <v>0.2</v>
      </c>
      <c r="L575" s="34" t="str">
        <f>IF(Noms_de_les_cases[[#This Row],[Nivell 
d''us (%)]]&gt;0.7,"Habitual",IF(Noms_de_les_cases[[#This Row],[Nivell 
d''us (%)]]&lt;0.3,"Minoritari","Ocasional"))</f>
        <v>Minoritari</v>
      </c>
      <c r="M575" s="33" t="s">
        <v>16</v>
      </c>
      <c r="N575" s="33" t="s">
        <v>17</v>
      </c>
      <c r="O575" t="s">
        <v>1221</v>
      </c>
      <c r="P575" t="s">
        <v>1239</v>
      </c>
    </row>
    <row r="576" spans="1:16" x14ac:dyDescent="0.35">
      <c r="A576" s="1">
        <f t="shared" si="8"/>
        <v>575</v>
      </c>
      <c r="B576" s="1" t="s">
        <v>317</v>
      </c>
      <c r="C576" t="s">
        <v>318</v>
      </c>
      <c r="D576" t="s">
        <v>92</v>
      </c>
      <c r="E576" s="33" t="s">
        <v>81</v>
      </c>
      <c r="F576" s="33" t="s">
        <v>7</v>
      </c>
      <c r="G576" s="33" t="s">
        <v>7</v>
      </c>
      <c r="H576" s="33" t="s">
        <v>7</v>
      </c>
      <c r="I576" s="33" t="s">
        <v>7</v>
      </c>
      <c r="J576" s="33" t="s">
        <v>8</v>
      </c>
      <c r="K576" s="34">
        <v>0.4</v>
      </c>
      <c r="L576" s="34" t="str">
        <f>IF(Noms_de_les_cases[[#This Row],[Nivell 
d''us (%)]]&gt;0.7,"Habitual",IF(Noms_de_les_cases[[#This Row],[Nivell 
d''us (%)]]&lt;0.3,"Minoritari","Ocasional"))</f>
        <v>Ocasional</v>
      </c>
      <c r="M576" s="33" t="s">
        <v>16</v>
      </c>
      <c r="N576" s="33" t="s">
        <v>17</v>
      </c>
      <c r="O576" t="s">
        <v>1221</v>
      </c>
      <c r="P576" t="s">
        <v>1239</v>
      </c>
    </row>
    <row r="577" spans="1:16" x14ac:dyDescent="0.35">
      <c r="A577" s="1">
        <f t="shared" si="8"/>
        <v>576</v>
      </c>
      <c r="B577" s="1" t="s">
        <v>1469</v>
      </c>
      <c r="C577" t="s">
        <v>971</v>
      </c>
      <c r="D577" t="s">
        <v>89</v>
      </c>
      <c r="E577" s="33" t="s">
        <v>81</v>
      </c>
      <c r="F577" s="33" t="s">
        <v>7</v>
      </c>
      <c r="G577" s="33" t="s">
        <v>8</v>
      </c>
      <c r="H577" s="33" t="s">
        <v>7</v>
      </c>
      <c r="I577" s="33" t="s">
        <v>8</v>
      </c>
      <c r="J577" s="33" t="s">
        <v>8</v>
      </c>
      <c r="K577" s="34">
        <v>0.2</v>
      </c>
      <c r="L577" s="34" t="str">
        <f>IF(Noms_de_les_cases[[#This Row],[Nivell 
d''us (%)]]&gt;0.7,"Habitual",IF(Noms_de_les_cases[[#This Row],[Nivell 
d''us (%)]]&lt;0.3,"Minoritari","Ocasional"))</f>
        <v>Minoritari</v>
      </c>
      <c r="M577" s="33" t="s">
        <v>38</v>
      </c>
      <c r="N577" s="33" t="s">
        <v>17</v>
      </c>
      <c r="O577" t="s">
        <v>1218</v>
      </c>
      <c r="P577" t="s">
        <v>1268</v>
      </c>
    </row>
    <row r="578" spans="1:16" x14ac:dyDescent="0.35">
      <c r="A578" s="1">
        <f t="shared" si="8"/>
        <v>577</v>
      </c>
      <c r="B578" s="1" t="s">
        <v>830</v>
      </c>
      <c r="C578" t="s">
        <v>827</v>
      </c>
      <c r="D578" t="s">
        <v>181</v>
      </c>
      <c r="E578" s="33" t="s">
        <v>81</v>
      </c>
      <c r="F578" s="33" t="s">
        <v>8</v>
      </c>
      <c r="G578" s="33" t="s">
        <v>7</v>
      </c>
      <c r="H578" s="33" t="s">
        <v>7</v>
      </c>
      <c r="I578" s="33" t="s">
        <v>8</v>
      </c>
      <c r="J578" s="33" t="s">
        <v>7</v>
      </c>
      <c r="K578" s="34">
        <v>0.6</v>
      </c>
      <c r="L578" s="34" t="str">
        <f>IF(Noms_de_les_cases[[#This Row],[Nivell 
d''us (%)]]&gt;0.7,"Habitual",IF(Noms_de_les_cases[[#This Row],[Nivell 
d''us (%)]]&lt;0.3,"Minoritari","Ocasional"))</f>
        <v>Ocasional</v>
      </c>
      <c r="M578" s="33" t="s">
        <v>78</v>
      </c>
      <c r="N578" s="33" t="s">
        <v>18</v>
      </c>
      <c r="O578" t="s">
        <v>1218</v>
      </c>
      <c r="P578" t="s">
        <v>1224</v>
      </c>
    </row>
    <row r="579" spans="1:16" x14ac:dyDescent="0.35">
      <c r="A579" s="1">
        <f t="shared" si="8"/>
        <v>578</v>
      </c>
      <c r="B579" s="1" t="s">
        <v>637</v>
      </c>
      <c r="C579" t="s">
        <v>636</v>
      </c>
      <c r="D579" t="s">
        <v>84</v>
      </c>
      <c r="E579" s="33" t="s">
        <v>81</v>
      </c>
      <c r="F579" s="33" t="s">
        <v>7</v>
      </c>
      <c r="G579" s="33" t="s">
        <v>7</v>
      </c>
      <c r="H579" s="33" t="s">
        <v>7</v>
      </c>
      <c r="I579" s="33" t="s">
        <v>8</v>
      </c>
      <c r="J579" s="33" t="s">
        <v>8</v>
      </c>
      <c r="K579" s="34">
        <v>0.4</v>
      </c>
      <c r="L579" s="34" t="str">
        <f>IF(Noms_de_les_cases[[#This Row],[Nivell 
d''us (%)]]&gt;0.7,"Habitual",IF(Noms_de_les_cases[[#This Row],[Nivell 
d''us (%)]]&lt;0.3,"Minoritari","Ocasional"))</f>
        <v>Ocasional</v>
      </c>
      <c r="M579" s="33" t="s">
        <v>78</v>
      </c>
      <c r="N579" s="33" t="s">
        <v>17</v>
      </c>
      <c r="O579" t="s">
        <v>1220</v>
      </c>
      <c r="P579" t="s">
        <v>1240</v>
      </c>
    </row>
    <row r="580" spans="1:16" x14ac:dyDescent="0.35">
      <c r="A580" s="1">
        <f t="shared" ref="A580:A643" si="9">A579+1</f>
        <v>579</v>
      </c>
      <c r="B580" s="1" t="s">
        <v>486</v>
      </c>
      <c r="C580" t="s">
        <v>485</v>
      </c>
      <c r="D580" t="s">
        <v>87</v>
      </c>
      <c r="E580" s="33" t="s">
        <v>81</v>
      </c>
      <c r="F580" s="33" t="s">
        <v>7</v>
      </c>
      <c r="G580" s="33" t="s">
        <v>7</v>
      </c>
      <c r="H580" s="33" t="s">
        <v>7</v>
      </c>
      <c r="I580" s="33" t="s">
        <v>7</v>
      </c>
      <c r="J580" s="33" t="s">
        <v>8</v>
      </c>
      <c r="K580" s="34">
        <v>0.2</v>
      </c>
      <c r="L580" s="34" t="str">
        <f>IF(Noms_de_les_cases[[#This Row],[Nivell 
d''us (%)]]&gt;0.7,"Habitual",IF(Noms_de_les_cases[[#This Row],[Nivell 
d''us (%)]]&lt;0.3,"Minoritari","Ocasional"))</f>
        <v>Minoritari</v>
      </c>
      <c r="M580" s="33" t="s">
        <v>15</v>
      </c>
      <c r="N580" s="33" t="s">
        <v>19</v>
      </c>
      <c r="O580" t="s">
        <v>1238</v>
      </c>
      <c r="P580" t="s">
        <v>1227</v>
      </c>
    </row>
    <row r="581" spans="1:16" x14ac:dyDescent="0.35">
      <c r="A581" s="1">
        <f t="shared" si="9"/>
        <v>580</v>
      </c>
      <c r="B581" s="1" t="s">
        <v>263</v>
      </c>
      <c r="C581" t="s">
        <v>264</v>
      </c>
      <c r="D581" t="s">
        <v>88</v>
      </c>
      <c r="E581" s="33" t="s">
        <v>81</v>
      </c>
      <c r="F581" s="33" t="s">
        <v>7</v>
      </c>
      <c r="G581" s="33" t="s">
        <v>7</v>
      </c>
      <c r="H581" s="33" t="s">
        <v>7</v>
      </c>
      <c r="I581" s="33" t="s">
        <v>7</v>
      </c>
      <c r="J581" s="33" t="s">
        <v>7</v>
      </c>
      <c r="K581" s="34">
        <v>0.6</v>
      </c>
      <c r="L581" s="34" t="str">
        <f>IF(Noms_de_les_cases[[#This Row],[Nivell 
d''us (%)]]&gt;0.7,"Habitual",IF(Noms_de_les_cases[[#This Row],[Nivell 
d''us (%)]]&lt;0.3,"Minoritari","Ocasional"))</f>
        <v>Ocasional</v>
      </c>
      <c r="M581" s="33" t="s">
        <v>78</v>
      </c>
      <c r="N581" s="33" t="s">
        <v>17</v>
      </c>
      <c r="O581" t="s">
        <v>1235</v>
      </c>
      <c r="P581" t="s">
        <v>1240</v>
      </c>
    </row>
    <row r="582" spans="1:16" x14ac:dyDescent="0.35">
      <c r="A582" s="1">
        <f t="shared" si="9"/>
        <v>581</v>
      </c>
      <c r="B582" s="1" t="s">
        <v>324</v>
      </c>
      <c r="C582" t="s">
        <v>322</v>
      </c>
      <c r="D582" t="s">
        <v>92</v>
      </c>
      <c r="E582" s="33" t="s">
        <v>81</v>
      </c>
      <c r="F582" s="33" t="s">
        <v>7</v>
      </c>
      <c r="G582" s="33" t="s">
        <v>7</v>
      </c>
      <c r="H582" s="33" t="s">
        <v>7</v>
      </c>
      <c r="I582" s="33" t="s">
        <v>7</v>
      </c>
      <c r="J582" s="33" t="s">
        <v>7</v>
      </c>
      <c r="K582" s="34">
        <v>1</v>
      </c>
      <c r="L582" s="34" t="str">
        <f>IF(Noms_de_les_cases[[#This Row],[Nivell 
d''us (%)]]&gt;0.7,"Habitual",IF(Noms_de_les_cases[[#This Row],[Nivell 
d''us (%)]]&lt;0.3,"Minoritari","Ocasional"))</f>
        <v>Habitual</v>
      </c>
      <c r="M582" s="33" t="s">
        <v>78</v>
      </c>
      <c r="N582" s="33" t="s">
        <v>17</v>
      </c>
      <c r="O582" t="s">
        <v>1235</v>
      </c>
      <c r="P582" t="s">
        <v>1226</v>
      </c>
    </row>
    <row r="583" spans="1:16" x14ac:dyDescent="0.35">
      <c r="A583" s="1">
        <f t="shared" si="9"/>
        <v>582</v>
      </c>
      <c r="B583" s="1" t="s">
        <v>494</v>
      </c>
      <c r="C583" t="s">
        <v>495</v>
      </c>
      <c r="D583" t="s">
        <v>87</v>
      </c>
      <c r="E583" s="33" t="s">
        <v>81</v>
      </c>
      <c r="F583" s="33" t="s">
        <v>7</v>
      </c>
      <c r="G583" s="33" t="s">
        <v>7</v>
      </c>
      <c r="H583" s="33" t="s">
        <v>8</v>
      </c>
      <c r="I583" s="33" t="s">
        <v>7</v>
      </c>
      <c r="J583" s="33" t="s">
        <v>8</v>
      </c>
      <c r="K583" s="34">
        <v>0.4</v>
      </c>
      <c r="L583" s="34" t="str">
        <f>IF(Noms_de_les_cases[[#This Row],[Nivell 
d''us (%)]]&gt;0.7,"Habitual",IF(Noms_de_les_cases[[#This Row],[Nivell 
d''us (%)]]&lt;0.3,"Minoritari","Ocasional"))</f>
        <v>Ocasional</v>
      </c>
      <c r="M583" s="33" t="s">
        <v>78</v>
      </c>
      <c r="N583" s="33" t="s">
        <v>17</v>
      </c>
      <c r="O583" t="s">
        <v>1235</v>
      </c>
      <c r="P583" t="s">
        <v>1226</v>
      </c>
    </row>
    <row r="584" spans="1:16" x14ac:dyDescent="0.35">
      <c r="A584" s="1">
        <f t="shared" si="9"/>
        <v>583</v>
      </c>
      <c r="B584" s="1" t="s">
        <v>494</v>
      </c>
      <c r="C584" t="s">
        <v>462</v>
      </c>
      <c r="D584" t="s">
        <v>86</v>
      </c>
      <c r="E584" s="33" t="s">
        <v>81</v>
      </c>
      <c r="F584" s="33" t="s">
        <v>7</v>
      </c>
      <c r="G584" s="33" t="s">
        <v>7</v>
      </c>
      <c r="H584" s="33" t="s">
        <v>8</v>
      </c>
      <c r="I584" s="33" t="s">
        <v>7</v>
      </c>
      <c r="J584" s="33" t="s">
        <v>8</v>
      </c>
      <c r="K584" s="34">
        <v>0.4</v>
      </c>
      <c r="L584" s="34" t="str">
        <f>IF(Noms_de_les_cases[[#This Row],[Nivell 
d''us (%)]]&gt;0.7,"Habitual",IF(Noms_de_les_cases[[#This Row],[Nivell 
d''us (%)]]&lt;0.3,"Minoritari","Ocasional"))</f>
        <v>Ocasional</v>
      </c>
      <c r="M584" s="33" t="s">
        <v>78</v>
      </c>
      <c r="N584" s="33" t="s">
        <v>17</v>
      </c>
      <c r="O584" t="s">
        <v>1235</v>
      </c>
      <c r="P584" t="s">
        <v>1226</v>
      </c>
    </row>
    <row r="585" spans="1:16" x14ac:dyDescent="0.35">
      <c r="A585" s="1">
        <f t="shared" si="9"/>
        <v>584</v>
      </c>
      <c r="B585" s="1" t="s">
        <v>340</v>
      </c>
      <c r="C585" t="s">
        <v>341</v>
      </c>
      <c r="D585" t="s">
        <v>92</v>
      </c>
      <c r="E585" s="33" t="s">
        <v>81</v>
      </c>
      <c r="F585" s="33" t="s">
        <v>7</v>
      </c>
      <c r="G585" s="33" t="s">
        <v>7</v>
      </c>
      <c r="H585" s="33" t="s">
        <v>8</v>
      </c>
      <c r="I585" s="33" t="s">
        <v>7</v>
      </c>
      <c r="J585" s="33" t="s">
        <v>8</v>
      </c>
      <c r="K585" s="34">
        <v>0.2</v>
      </c>
      <c r="L585" s="34" t="str">
        <f>IF(Noms_de_les_cases[[#This Row],[Nivell 
d''us (%)]]&gt;0.7,"Habitual",IF(Noms_de_les_cases[[#This Row],[Nivell 
d''us (%)]]&lt;0.3,"Minoritari","Ocasional"))</f>
        <v>Minoritari</v>
      </c>
      <c r="M585" s="33" t="s">
        <v>15</v>
      </c>
      <c r="N585" s="33" t="s">
        <v>17</v>
      </c>
      <c r="O585" t="s">
        <v>1238</v>
      </c>
      <c r="P585" t="s">
        <v>1227</v>
      </c>
    </row>
    <row r="586" spans="1:16" x14ac:dyDescent="0.35">
      <c r="A586" s="1">
        <f t="shared" si="9"/>
        <v>585</v>
      </c>
      <c r="B586" s="1" t="s">
        <v>829</v>
      </c>
      <c r="C586" t="s">
        <v>827</v>
      </c>
      <c r="D586" t="s">
        <v>181</v>
      </c>
      <c r="E586" s="33" t="s">
        <v>81</v>
      </c>
      <c r="F586" s="33" t="s">
        <v>7</v>
      </c>
      <c r="G586" s="33" t="s">
        <v>7</v>
      </c>
      <c r="H586" s="33" t="s">
        <v>7</v>
      </c>
      <c r="I586" s="33" t="s">
        <v>8</v>
      </c>
      <c r="J586" s="33" t="s">
        <v>8</v>
      </c>
      <c r="K586" s="34">
        <v>0.4</v>
      </c>
      <c r="L586" s="34" t="str">
        <f>IF(Noms_de_les_cases[[#This Row],[Nivell 
d''us (%)]]&gt;0.7,"Habitual",IF(Noms_de_les_cases[[#This Row],[Nivell 
d''us (%)]]&lt;0.3,"Minoritari","Ocasional"))</f>
        <v>Ocasional</v>
      </c>
      <c r="M586" s="33" t="s">
        <v>16</v>
      </c>
      <c r="N586" s="33" t="s">
        <v>18</v>
      </c>
      <c r="O586" t="s">
        <v>1220</v>
      </c>
      <c r="P586" t="s">
        <v>1240</v>
      </c>
    </row>
    <row r="587" spans="1:16" x14ac:dyDescent="0.35">
      <c r="A587" s="1">
        <f t="shared" si="9"/>
        <v>586</v>
      </c>
      <c r="B587" s="1" t="s">
        <v>635</v>
      </c>
      <c r="C587" t="s">
        <v>636</v>
      </c>
      <c r="D587" t="s">
        <v>84</v>
      </c>
      <c r="E587" s="33" t="s">
        <v>81</v>
      </c>
      <c r="F587" s="33" t="s">
        <v>7</v>
      </c>
      <c r="G587" s="33" t="s">
        <v>7</v>
      </c>
      <c r="H587" s="33" t="s">
        <v>7</v>
      </c>
      <c r="I587" s="33" t="s">
        <v>7</v>
      </c>
      <c r="J587" s="33" t="s">
        <v>7</v>
      </c>
      <c r="K587" s="34">
        <v>0.6</v>
      </c>
      <c r="L587" s="34" t="str">
        <f>IF(Noms_de_les_cases[[#This Row],[Nivell 
d''us (%)]]&gt;0.7,"Habitual",IF(Noms_de_les_cases[[#This Row],[Nivell 
d''us (%)]]&lt;0.3,"Minoritari","Ocasional"))</f>
        <v>Ocasional</v>
      </c>
      <c r="M587" s="33" t="s">
        <v>78</v>
      </c>
      <c r="N587" s="33" t="s">
        <v>17</v>
      </c>
      <c r="O587" t="s">
        <v>1220</v>
      </c>
      <c r="P587" t="s">
        <v>1240</v>
      </c>
    </row>
    <row r="588" spans="1:16" x14ac:dyDescent="0.35">
      <c r="A588" s="1">
        <f t="shared" si="9"/>
        <v>587</v>
      </c>
      <c r="B588" s="1" t="s">
        <v>974</v>
      </c>
      <c r="C588" t="s">
        <v>975</v>
      </c>
      <c r="D588" t="s">
        <v>89</v>
      </c>
      <c r="E588" s="33" t="s">
        <v>81</v>
      </c>
      <c r="F588" s="33" t="s">
        <v>7</v>
      </c>
      <c r="G588" s="33" t="s">
        <v>7</v>
      </c>
      <c r="H588" s="33" t="s">
        <v>7</v>
      </c>
      <c r="I588" s="33" t="s">
        <v>7</v>
      </c>
      <c r="J588" s="33" t="s">
        <v>7</v>
      </c>
      <c r="K588" s="34">
        <v>0.8</v>
      </c>
      <c r="L588" s="34" t="str">
        <f>IF(Noms_de_les_cases[[#This Row],[Nivell 
d''us (%)]]&gt;0.7,"Habitual",IF(Noms_de_les_cases[[#This Row],[Nivell 
d''us (%)]]&lt;0.3,"Minoritari","Ocasional"))</f>
        <v>Habitual</v>
      </c>
      <c r="M588" s="33" t="s">
        <v>78</v>
      </c>
      <c r="N588" s="33" t="s">
        <v>17</v>
      </c>
      <c r="O588" t="s">
        <v>1219</v>
      </c>
      <c r="P588" t="s">
        <v>1225</v>
      </c>
    </row>
    <row r="589" spans="1:16" x14ac:dyDescent="0.35">
      <c r="A589" s="1">
        <f t="shared" si="9"/>
        <v>588</v>
      </c>
      <c r="B589" s="1" t="s">
        <v>887</v>
      </c>
      <c r="C589" t="s">
        <v>888</v>
      </c>
      <c r="D589" t="s">
        <v>181</v>
      </c>
      <c r="E589" s="33" t="s">
        <v>81</v>
      </c>
      <c r="F589" s="33" t="s">
        <v>7</v>
      </c>
      <c r="G589" s="33" t="s">
        <v>7</v>
      </c>
      <c r="H589" s="33" t="s">
        <v>7</v>
      </c>
      <c r="I589" s="33" t="s">
        <v>7</v>
      </c>
      <c r="J589" s="33" t="s">
        <v>7</v>
      </c>
      <c r="K589" s="34">
        <v>0.6</v>
      </c>
      <c r="L589" s="34" t="str">
        <f>IF(Noms_de_les_cases[[#This Row],[Nivell 
d''us (%)]]&gt;0.7,"Habitual",IF(Noms_de_les_cases[[#This Row],[Nivell 
d''us (%)]]&lt;0.3,"Minoritari","Ocasional"))</f>
        <v>Ocasional</v>
      </c>
      <c r="M589" s="33" t="s">
        <v>78</v>
      </c>
      <c r="N589" s="33" t="s">
        <v>17</v>
      </c>
      <c r="O589" t="s">
        <v>1219</v>
      </c>
      <c r="P589" t="s">
        <v>1226</v>
      </c>
    </row>
    <row r="590" spans="1:16" x14ac:dyDescent="0.35">
      <c r="A590" s="1">
        <f t="shared" si="9"/>
        <v>589</v>
      </c>
      <c r="B590" s="1" t="s">
        <v>998</v>
      </c>
      <c r="C590" t="s">
        <v>999</v>
      </c>
      <c r="D590" t="s">
        <v>89</v>
      </c>
      <c r="E590" s="33" t="s">
        <v>81</v>
      </c>
      <c r="F590" s="33" t="s">
        <v>7</v>
      </c>
      <c r="G590" s="33" t="s">
        <v>7</v>
      </c>
      <c r="H590" s="33" t="s">
        <v>7</v>
      </c>
      <c r="I590" s="33" t="s">
        <v>7</v>
      </c>
      <c r="J590" s="33" t="s">
        <v>7</v>
      </c>
      <c r="K590" s="34">
        <v>0.6</v>
      </c>
      <c r="L590" s="34" t="str">
        <f>IF(Noms_de_les_cases[[#This Row],[Nivell 
d''us (%)]]&gt;0.7,"Habitual",IF(Noms_de_les_cases[[#This Row],[Nivell 
d''us (%)]]&lt;0.3,"Minoritari","Ocasional"))</f>
        <v>Ocasional</v>
      </c>
      <c r="M590" s="33" t="s">
        <v>14</v>
      </c>
      <c r="N590" s="33" t="s">
        <v>17</v>
      </c>
      <c r="O590" t="s">
        <v>1218</v>
      </c>
      <c r="P590" t="s">
        <v>1228</v>
      </c>
    </row>
    <row r="591" spans="1:16" x14ac:dyDescent="0.35">
      <c r="A591" s="1">
        <f t="shared" si="9"/>
        <v>590</v>
      </c>
      <c r="B591" s="1" t="s">
        <v>299</v>
      </c>
      <c r="C591" t="s">
        <v>297</v>
      </c>
      <c r="D591" t="s">
        <v>92</v>
      </c>
      <c r="E591" s="33" t="s">
        <v>81</v>
      </c>
      <c r="F591" s="33" t="s">
        <v>7</v>
      </c>
      <c r="G591" s="33" t="s">
        <v>7</v>
      </c>
      <c r="H591" s="33" t="s">
        <v>7</v>
      </c>
      <c r="I591" s="33" t="s">
        <v>8</v>
      </c>
      <c r="J591" s="33" t="s">
        <v>8</v>
      </c>
      <c r="K591" s="34">
        <v>0.2</v>
      </c>
      <c r="L591" s="34" t="str">
        <f>IF(Noms_de_les_cases[[#This Row],[Nivell 
d''us (%)]]&gt;0.7,"Habitual",IF(Noms_de_les_cases[[#This Row],[Nivell 
d''us (%)]]&lt;0.3,"Minoritari","Ocasional"))</f>
        <v>Minoritari</v>
      </c>
      <c r="M591" s="33" t="s">
        <v>14</v>
      </c>
      <c r="N591" s="33" t="s">
        <v>18</v>
      </c>
      <c r="O591" t="s">
        <v>1218</v>
      </c>
      <c r="P591" t="s">
        <v>1228</v>
      </c>
    </row>
    <row r="592" spans="1:16" x14ac:dyDescent="0.35">
      <c r="A592" s="1">
        <f t="shared" si="9"/>
        <v>591</v>
      </c>
      <c r="B592" s="1" t="s">
        <v>1497</v>
      </c>
      <c r="C592" t="s">
        <v>43</v>
      </c>
      <c r="D592" t="s">
        <v>6</v>
      </c>
      <c r="E592" s="33" t="s">
        <v>81</v>
      </c>
      <c r="F592" s="33" t="s">
        <v>7</v>
      </c>
      <c r="G592" s="33" t="s">
        <v>7</v>
      </c>
      <c r="H592" s="33" t="s">
        <v>7</v>
      </c>
      <c r="I592" s="33" t="s">
        <v>8</v>
      </c>
      <c r="J592" s="33" t="s">
        <v>8</v>
      </c>
      <c r="K592" s="34">
        <v>0.2</v>
      </c>
      <c r="L592" s="34" t="str">
        <f>IF(Noms_de_les_cases[[#This Row],[Nivell 
d''us (%)]]&gt;0.7,"Habitual",IF(Noms_de_les_cases[[#This Row],[Nivell 
d''us (%)]]&lt;0.3,"Minoritari","Ocasional"))</f>
        <v>Minoritari</v>
      </c>
      <c r="M592" s="33" t="s">
        <v>14</v>
      </c>
      <c r="N592" s="33" t="s">
        <v>17</v>
      </c>
      <c r="O592" t="s">
        <v>1218</v>
      </c>
      <c r="P592" t="s">
        <v>1228</v>
      </c>
    </row>
    <row r="593" spans="1:16" x14ac:dyDescent="0.35">
      <c r="A593" s="1">
        <f t="shared" si="9"/>
        <v>592</v>
      </c>
      <c r="B593" s="1" t="s">
        <v>117</v>
      </c>
      <c r="C593" t="s">
        <v>118</v>
      </c>
      <c r="D593" t="s">
        <v>90</v>
      </c>
      <c r="E593" s="33" t="s">
        <v>81</v>
      </c>
      <c r="F593" s="33" t="s">
        <v>7</v>
      </c>
      <c r="G593" s="33" t="s">
        <v>7</v>
      </c>
      <c r="H593" s="33" t="s">
        <v>7</v>
      </c>
      <c r="I593" s="33" t="s">
        <v>7</v>
      </c>
      <c r="J593" s="33" t="s">
        <v>7</v>
      </c>
      <c r="K593" s="34">
        <v>0.8</v>
      </c>
      <c r="L593" s="34" t="str">
        <f>IF(Noms_de_les_cases[[#This Row],[Nivell 
d''us (%)]]&gt;0.7,"Habitual",IF(Noms_de_les_cases[[#This Row],[Nivell 
d''us (%)]]&lt;0.3,"Minoritari","Ocasional"))</f>
        <v>Habitual</v>
      </c>
      <c r="M593" s="33" t="s">
        <v>14</v>
      </c>
      <c r="N593" s="33" t="s">
        <v>17</v>
      </c>
      <c r="O593" t="s">
        <v>1218</v>
      </c>
      <c r="P593" t="s">
        <v>1228</v>
      </c>
    </row>
    <row r="594" spans="1:16" x14ac:dyDescent="0.35">
      <c r="A594" s="1">
        <f t="shared" si="9"/>
        <v>593</v>
      </c>
      <c r="B594" s="1" t="s">
        <v>796</v>
      </c>
      <c r="C594" t="s">
        <v>792</v>
      </c>
      <c r="D594" t="s">
        <v>24</v>
      </c>
      <c r="E594" s="33" t="s">
        <v>81</v>
      </c>
      <c r="F594" s="33" t="s">
        <v>8</v>
      </c>
      <c r="G594" s="33" t="s">
        <v>7</v>
      </c>
      <c r="H594" s="33" t="s">
        <v>7</v>
      </c>
      <c r="I594" s="33" t="s">
        <v>8</v>
      </c>
      <c r="J594" s="33" t="s">
        <v>8</v>
      </c>
      <c r="K594" s="34">
        <v>0.4</v>
      </c>
      <c r="L594" s="34" t="str">
        <f>IF(Noms_de_les_cases[[#This Row],[Nivell 
d''us (%)]]&gt;0.7,"Habitual",IF(Noms_de_les_cases[[#This Row],[Nivell 
d''us (%)]]&lt;0.3,"Minoritari","Ocasional"))</f>
        <v>Ocasional</v>
      </c>
      <c r="M594" s="33" t="s">
        <v>14</v>
      </c>
      <c r="N594" s="33" t="s">
        <v>18</v>
      </c>
      <c r="O594" t="s">
        <v>1218</v>
      </c>
      <c r="P594" t="s">
        <v>1228</v>
      </c>
    </row>
    <row r="595" spans="1:16" x14ac:dyDescent="0.35">
      <c r="A595" s="1">
        <f t="shared" si="9"/>
        <v>594</v>
      </c>
      <c r="B595" s="1" t="s">
        <v>50</v>
      </c>
      <c r="C595" t="s">
        <v>47</v>
      </c>
      <c r="D595" t="s">
        <v>6</v>
      </c>
      <c r="E595" s="33" t="s">
        <v>81</v>
      </c>
      <c r="F595" s="33" t="s">
        <v>7</v>
      </c>
      <c r="G595" s="33" t="s">
        <v>7</v>
      </c>
      <c r="H595" s="33" t="s">
        <v>7</v>
      </c>
      <c r="I595" s="33" t="s">
        <v>8</v>
      </c>
      <c r="J595" s="33" t="s">
        <v>8</v>
      </c>
      <c r="K595" s="34">
        <v>0.4</v>
      </c>
      <c r="L595" s="34" t="str">
        <f>IF(Noms_de_les_cases[[#This Row],[Nivell 
d''us (%)]]&gt;0.7,"Habitual",IF(Noms_de_les_cases[[#This Row],[Nivell 
d''us (%)]]&lt;0.3,"Minoritari","Ocasional"))</f>
        <v>Ocasional</v>
      </c>
      <c r="M595" s="33" t="s">
        <v>14</v>
      </c>
      <c r="N595" s="33" t="s">
        <v>18</v>
      </c>
      <c r="O595" t="s">
        <v>1218</v>
      </c>
      <c r="P595" t="s">
        <v>1228</v>
      </c>
    </row>
    <row r="596" spans="1:16" x14ac:dyDescent="0.35">
      <c r="A596" s="1">
        <f t="shared" si="9"/>
        <v>595</v>
      </c>
      <c r="B596" s="1" t="s">
        <v>1453</v>
      </c>
      <c r="C596" t="s">
        <v>869</v>
      </c>
      <c r="D596" t="s">
        <v>181</v>
      </c>
      <c r="E596" s="33" t="s">
        <v>81</v>
      </c>
      <c r="F596" s="33" t="s">
        <v>7</v>
      </c>
      <c r="G596" s="33" t="s">
        <v>8</v>
      </c>
      <c r="H596" s="33" t="s">
        <v>7</v>
      </c>
      <c r="I596" s="33" t="s">
        <v>8</v>
      </c>
      <c r="J596" s="33" t="s">
        <v>8</v>
      </c>
      <c r="K596" s="34">
        <v>0.4</v>
      </c>
      <c r="L596" s="34" t="str">
        <f>IF(Noms_de_les_cases[[#This Row],[Nivell 
d''us (%)]]&gt;0.7,"Habitual",IF(Noms_de_les_cases[[#This Row],[Nivell 
d''us (%)]]&lt;0.3,"Minoritari","Ocasional"))</f>
        <v>Ocasional</v>
      </c>
      <c r="M596" s="33" t="s">
        <v>16</v>
      </c>
      <c r="N596" s="33" t="s">
        <v>17</v>
      </c>
      <c r="O596" t="s">
        <v>1221</v>
      </c>
      <c r="P596" t="s">
        <v>1239</v>
      </c>
    </row>
    <row r="597" spans="1:16" x14ac:dyDescent="0.35">
      <c r="A597" s="1">
        <f t="shared" si="9"/>
        <v>596</v>
      </c>
      <c r="B597" s="1" t="s">
        <v>247</v>
      </c>
      <c r="C597" t="s">
        <v>246</v>
      </c>
      <c r="D597" t="s">
        <v>88</v>
      </c>
      <c r="E597" s="33" t="s">
        <v>81</v>
      </c>
      <c r="F597" s="33" t="s">
        <v>7</v>
      </c>
      <c r="G597" s="33" t="s">
        <v>8</v>
      </c>
      <c r="H597" s="33" t="s">
        <v>7</v>
      </c>
      <c r="I597" s="33" t="s">
        <v>8</v>
      </c>
      <c r="J597" s="33" t="s">
        <v>8</v>
      </c>
      <c r="K597" s="34">
        <v>0.2</v>
      </c>
      <c r="L597" s="34" t="str">
        <f>IF(Noms_de_les_cases[[#This Row],[Nivell 
d''us (%)]]&gt;0.7,"Habitual",IF(Noms_de_les_cases[[#This Row],[Nivell 
d''us (%)]]&lt;0.3,"Minoritari","Ocasional"))</f>
        <v>Minoritari</v>
      </c>
      <c r="M597" s="33" t="s">
        <v>78</v>
      </c>
      <c r="N597" s="33" t="s">
        <v>17</v>
      </c>
      <c r="O597" t="s">
        <v>1219</v>
      </c>
      <c r="P597" t="s">
        <v>1225</v>
      </c>
    </row>
    <row r="598" spans="1:16" x14ac:dyDescent="0.35">
      <c r="A598" s="1">
        <f t="shared" si="9"/>
        <v>597</v>
      </c>
      <c r="B598" s="1" t="s">
        <v>272</v>
      </c>
      <c r="C598" t="s">
        <v>273</v>
      </c>
      <c r="D598" t="s">
        <v>92</v>
      </c>
      <c r="E598" s="33" t="s">
        <v>81</v>
      </c>
      <c r="F598" s="33" t="s">
        <v>7</v>
      </c>
      <c r="G598" s="33" t="s">
        <v>7</v>
      </c>
      <c r="H598" s="33" t="s">
        <v>8</v>
      </c>
      <c r="I598" s="33" t="s">
        <v>7</v>
      </c>
      <c r="J598" s="33" t="s">
        <v>8</v>
      </c>
      <c r="K598" s="34">
        <v>0.4</v>
      </c>
      <c r="L598" s="34" t="str">
        <f>IF(Noms_de_les_cases[[#This Row],[Nivell 
d''us (%)]]&gt;0.7,"Habitual",IF(Noms_de_les_cases[[#This Row],[Nivell 
d''us (%)]]&lt;0.3,"Minoritari","Ocasional"))</f>
        <v>Ocasional</v>
      </c>
      <c r="M598" s="33" t="s">
        <v>15</v>
      </c>
      <c r="N598" s="33" t="s">
        <v>19</v>
      </c>
      <c r="O598" t="s">
        <v>1220</v>
      </c>
      <c r="P598" t="s">
        <v>1240</v>
      </c>
    </row>
    <row r="599" spans="1:16" x14ac:dyDescent="0.35">
      <c r="A599" s="1">
        <f t="shared" si="9"/>
        <v>598</v>
      </c>
      <c r="B599" s="1" t="s">
        <v>1077</v>
      </c>
      <c r="C599" t="s">
        <v>857</v>
      </c>
      <c r="D599" t="s">
        <v>181</v>
      </c>
      <c r="E599" s="33" t="s">
        <v>81</v>
      </c>
      <c r="F599" s="33" t="s">
        <v>7</v>
      </c>
      <c r="G599" s="33" t="s">
        <v>8</v>
      </c>
      <c r="H599" s="33" t="s">
        <v>7</v>
      </c>
      <c r="I599" s="33" t="s">
        <v>8</v>
      </c>
      <c r="J599" s="33" t="s">
        <v>8</v>
      </c>
      <c r="K599" s="34">
        <v>0.4</v>
      </c>
      <c r="L599" s="34" t="str">
        <f>IF(Noms_de_les_cases[[#This Row],[Nivell 
d''us (%)]]&gt;0.7,"Habitual",IF(Noms_de_les_cases[[#This Row],[Nivell 
d''us (%)]]&lt;0.3,"Minoritari","Ocasional"))</f>
        <v>Ocasional</v>
      </c>
      <c r="M599" s="33" t="s">
        <v>78</v>
      </c>
      <c r="N599" s="33" t="s">
        <v>17</v>
      </c>
      <c r="O599" t="s">
        <v>1220</v>
      </c>
      <c r="P599" t="s">
        <v>1227</v>
      </c>
    </row>
    <row r="600" spans="1:16" x14ac:dyDescent="0.35">
      <c r="A600" s="1">
        <f t="shared" si="9"/>
        <v>599</v>
      </c>
      <c r="B600" s="1" t="s">
        <v>477</v>
      </c>
      <c r="C600" t="s">
        <v>476</v>
      </c>
      <c r="D600" t="s">
        <v>87</v>
      </c>
      <c r="E600" s="33" t="s">
        <v>81</v>
      </c>
      <c r="F600" s="33" t="s">
        <v>7</v>
      </c>
      <c r="G600" s="33" t="s">
        <v>8</v>
      </c>
      <c r="H600" s="33" t="s">
        <v>7</v>
      </c>
      <c r="I600" s="33" t="s">
        <v>7</v>
      </c>
      <c r="J600" s="33" t="s">
        <v>8</v>
      </c>
      <c r="K600" s="34">
        <v>0.4</v>
      </c>
      <c r="L600" s="34" t="str">
        <f>IF(Noms_de_les_cases[[#This Row],[Nivell 
d''us (%)]]&gt;0.7,"Habitual",IF(Noms_de_les_cases[[#This Row],[Nivell 
d''us (%)]]&lt;0.3,"Minoritari","Ocasional"))</f>
        <v>Ocasional</v>
      </c>
      <c r="M600" s="33" t="s">
        <v>15</v>
      </c>
      <c r="N600" s="33" t="s">
        <v>17</v>
      </c>
      <c r="O600" t="s">
        <v>1221</v>
      </c>
      <c r="P600" t="s">
        <v>1270</v>
      </c>
    </row>
    <row r="601" spans="1:16" x14ac:dyDescent="0.35">
      <c r="A601" s="1">
        <f t="shared" si="9"/>
        <v>600</v>
      </c>
      <c r="B601" s="1" t="s">
        <v>449</v>
      </c>
      <c r="C601" t="s">
        <v>446</v>
      </c>
      <c r="D601" t="s">
        <v>86</v>
      </c>
      <c r="E601" s="33" t="s">
        <v>81</v>
      </c>
      <c r="F601" s="33" t="s">
        <v>7</v>
      </c>
      <c r="G601" s="33" t="s">
        <v>7</v>
      </c>
      <c r="H601" s="33" t="s">
        <v>7</v>
      </c>
      <c r="I601" s="33" t="s">
        <v>8</v>
      </c>
      <c r="J601" s="33" t="s">
        <v>8</v>
      </c>
      <c r="K601" s="34">
        <v>0.4</v>
      </c>
      <c r="L601" s="34" t="str">
        <f>IF(Noms_de_les_cases[[#This Row],[Nivell 
d''us (%)]]&gt;0.7,"Habitual",IF(Noms_de_les_cases[[#This Row],[Nivell 
d''us (%)]]&lt;0.3,"Minoritari","Ocasional"))</f>
        <v>Ocasional</v>
      </c>
      <c r="M601" s="33" t="s">
        <v>78</v>
      </c>
      <c r="N601" s="33" t="s">
        <v>17</v>
      </c>
      <c r="O601" t="s">
        <v>1219</v>
      </c>
      <c r="P601" t="s">
        <v>1225</v>
      </c>
    </row>
    <row r="602" spans="1:16" x14ac:dyDescent="0.35">
      <c r="A602" s="1">
        <f t="shared" si="9"/>
        <v>601</v>
      </c>
      <c r="B602" s="1" t="s">
        <v>448</v>
      </c>
      <c r="C602" t="s">
        <v>446</v>
      </c>
      <c r="D602" t="s">
        <v>86</v>
      </c>
      <c r="E602" s="33" t="s">
        <v>81</v>
      </c>
      <c r="F602" s="33" t="s">
        <v>7</v>
      </c>
      <c r="G602" s="33" t="s">
        <v>7</v>
      </c>
      <c r="H602" s="33" t="s">
        <v>7</v>
      </c>
      <c r="I602" s="33" t="s">
        <v>8</v>
      </c>
      <c r="J602" s="33" t="s">
        <v>8</v>
      </c>
      <c r="K602" s="34">
        <v>0.4</v>
      </c>
      <c r="L602" s="34" t="str">
        <f>IF(Noms_de_les_cases[[#This Row],[Nivell 
d''us (%)]]&gt;0.7,"Habitual",IF(Noms_de_les_cases[[#This Row],[Nivell 
d''us (%)]]&lt;0.3,"Minoritari","Ocasional"))</f>
        <v>Ocasional</v>
      </c>
      <c r="M602" s="33" t="s">
        <v>78</v>
      </c>
      <c r="N602" s="33" t="s">
        <v>17</v>
      </c>
      <c r="O602" t="s">
        <v>1235</v>
      </c>
      <c r="P602" t="s">
        <v>1226</v>
      </c>
    </row>
    <row r="603" spans="1:16" x14ac:dyDescent="0.35">
      <c r="A603" s="1">
        <f t="shared" si="9"/>
        <v>602</v>
      </c>
      <c r="B603" s="1" t="s">
        <v>725</v>
      </c>
      <c r="C603" t="s">
        <v>724</v>
      </c>
      <c r="D603" t="s">
        <v>84</v>
      </c>
      <c r="E603" s="33" t="s">
        <v>81</v>
      </c>
      <c r="F603" s="33" t="s">
        <v>7</v>
      </c>
      <c r="G603" s="33" t="s">
        <v>7</v>
      </c>
      <c r="H603" s="33" t="s">
        <v>7</v>
      </c>
      <c r="I603" s="33" t="s">
        <v>8</v>
      </c>
      <c r="J603" s="33" t="s">
        <v>8</v>
      </c>
      <c r="K603" s="34">
        <v>0.4</v>
      </c>
      <c r="L603" s="34" t="str">
        <f>IF(Noms_de_les_cases[[#This Row],[Nivell 
d''us (%)]]&gt;0.7,"Habitual",IF(Noms_de_les_cases[[#This Row],[Nivell 
d''us (%)]]&lt;0.3,"Minoritari","Ocasional"))</f>
        <v>Ocasional</v>
      </c>
      <c r="M603" s="33" t="s">
        <v>78</v>
      </c>
      <c r="N603" s="33" t="s">
        <v>17</v>
      </c>
      <c r="O603" t="s">
        <v>1219</v>
      </c>
      <c r="P603" t="s">
        <v>1225</v>
      </c>
    </row>
    <row r="604" spans="1:16" x14ac:dyDescent="0.35">
      <c r="A604" s="1">
        <f t="shared" si="9"/>
        <v>603</v>
      </c>
      <c r="B604" s="1" t="s">
        <v>185</v>
      </c>
      <c r="C604" t="s">
        <v>186</v>
      </c>
      <c r="D604" t="s">
        <v>91</v>
      </c>
      <c r="E604" s="33" t="s">
        <v>81</v>
      </c>
      <c r="F604" s="33" t="s">
        <v>7</v>
      </c>
      <c r="G604" s="33" t="s">
        <v>7</v>
      </c>
      <c r="H604" s="33" t="s">
        <v>7</v>
      </c>
      <c r="I604" s="33" t="s">
        <v>7</v>
      </c>
      <c r="J604" s="33" t="s">
        <v>7</v>
      </c>
      <c r="K604" s="34">
        <v>0.6</v>
      </c>
      <c r="L604" s="34" t="str">
        <f>IF(Noms_de_les_cases[[#This Row],[Nivell 
d''us (%)]]&gt;0.7,"Habitual",IF(Noms_de_les_cases[[#This Row],[Nivell 
d''us (%)]]&lt;0.3,"Minoritari","Ocasional"))</f>
        <v>Ocasional</v>
      </c>
      <c r="M604" s="33" t="s">
        <v>15</v>
      </c>
      <c r="N604" s="33" t="s">
        <v>17</v>
      </c>
      <c r="O604" t="s">
        <v>1218</v>
      </c>
      <c r="P604" t="s">
        <v>1268</v>
      </c>
    </row>
    <row r="605" spans="1:16" x14ac:dyDescent="0.35">
      <c r="A605" s="1">
        <f t="shared" si="9"/>
        <v>604</v>
      </c>
      <c r="B605" s="1" t="s">
        <v>1096</v>
      </c>
      <c r="C605" t="s">
        <v>186</v>
      </c>
      <c r="D605" t="s">
        <v>91</v>
      </c>
      <c r="E605" s="33" t="s">
        <v>81</v>
      </c>
      <c r="F605" s="33" t="s">
        <v>8</v>
      </c>
      <c r="G605" s="33" t="s">
        <v>7</v>
      </c>
      <c r="H605" s="33" t="s">
        <v>7</v>
      </c>
      <c r="I605" s="33" t="s">
        <v>8</v>
      </c>
      <c r="J605" s="33" t="s">
        <v>8</v>
      </c>
      <c r="K605" s="34">
        <v>0.2</v>
      </c>
      <c r="L605" s="34" t="str">
        <f>IF(Noms_de_les_cases[[#This Row],[Nivell 
d''us (%)]]&gt;0.7,"Habitual",IF(Noms_de_les_cases[[#This Row],[Nivell 
d''us (%)]]&lt;0.3,"Minoritari","Ocasional"))</f>
        <v>Minoritari</v>
      </c>
      <c r="M605" s="33" t="s">
        <v>15</v>
      </c>
      <c r="N605" s="33" t="s">
        <v>18</v>
      </c>
      <c r="O605" t="s">
        <v>1218</v>
      </c>
      <c r="P605" t="s">
        <v>1268</v>
      </c>
    </row>
    <row r="606" spans="1:16" x14ac:dyDescent="0.35">
      <c r="A606" s="1">
        <f t="shared" si="9"/>
        <v>605</v>
      </c>
      <c r="B606" s="1" t="s">
        <v>1292</v>
      </c>
      <c r="C606" t="s">
        <v>506</v>
      </c>
      <c r="D606" t="s">
        <v>85</v>
      </c>
      <c r="E606" s="33" t="s">
        <v>81</v>
      </c>
      <c r="F606" s="33" t="s">
        <v>8</v>
      </c>
      <c r="G606" s="33" t="s">
        <v>7</v>
      </c>
      <c r="H606" s="33" t="s">
        <v>7</v>
      </c>
      <c r="I606" s="33" t="s">
        <v>8</v>
      </c>
      <c r="J606" s="33" t="s">
        <v>8</v>
      </c>
      <c r="K606" s="34">
        <v>0.4</v>
      </c>
      <c r="L606" s="34" t="str">
        <f>IF(Noms_de_les_cases[[#This Row],[Nivell 
d''us (%)]]&gt;0.7,"Habitual",IF(Noms_de_les_cases[[#This Row],[Nivell 
d''us (%)]]&lt;0.3,"Minoritari","Ocasional"))</f>
        <v>Ocasional</v>
      </c>
      <c r="M606" s="33" t="s">
        <v>57</v>
      </c>
      <c r="N606" s="33" t="s">
        <v>18</v>
      </c>
      <c r="O606" t="s">
        <v>1218</v>
      </c>
      <c r="P606" t="s">
        <v>1224</v>
      </c>
    </row>
    <row r="607" spans="1:16" x14ac:dyDescent="0.35">
      <c r="A607" s="1">
        <f t="shared" si="9"/>
        <v>606</v>
      </c>
      <c r="B607" s="1" t="s">
        <v>1520</v>
      </c>
      <c r="C607" t="s">
        <v>331</v>
      </c>
      <c r="D607" t="s">
        <v>92</v>
      </c>
      <c r="E607" s="33" t="s">
        <v>81</v>
      </c>
      <c r="F607" s="33" t="s">
        <v>7</v>
      </c>
      <c r="G607" s="33" t="s">
        <v>7</v>
      </c>
      <c r="H607" s="33" t="s">
        <v>7</v>
      </c>
      <c r="I607" s="33" t="s">
        <v>8</v>
      </c>
      <c r="J607" s="33" t="s">
        <v>8</v>
      </c>
      <c r="K607" s="34">
        <v>0.2</v>
      </c>
      <c r="L607" s="34" t="str">
        <f>IF(Noms_de_les_cases[[#This Row],[Nivell 
d''us (%)]]&gt;0.7,"Habitual",IF(Noms_de_les_cases[[#This Row],[Nivell 
d''us (%)]]&lt;0.3,"Minoritari","Ocasional"))</f>
        <v>Minoritari</v>
      </c>
      <c r="M607" s="33" t="s">
        <v>78</v>
      </c>
      <c r="N607" s="33" t="s">
        <v>17</v>
      </c>
      <c r="O607" t="s">
        <v>1219</v>
      </c>
      <c r="P607" t="s">
        <v>1225</v>
      </c>
    </row>
    <row r="608" spans="1:16" x14ac:dyDescent="0.35">
      <c r="A608" s="1">
        <f t="shared" si="9"/>
        <v>607</v>
      </c>
      <c r="B608" s="1" t="s">
        <v>726</v>
      </c>
      <c r="C608" t="s">
        <v>724</v>
      </c>
      <c r="D608" t="s">
        <v>84</v>
      </c>
      <c r="E608" s="33" t="s">
        <v>81</v>
      </c>
      <c r="F608" s="33" t="s">
        <v>7</v>
      </c>
      <c r="G608" s="33" t="s">
        <v>7</v>
      </c>
      <c r="H608" s="33" t="s">
        <v>7</v>
      </c>
      <c r="I608" s="33" t="s">
        <v>8</v>
      </c>
      <c r="J608" s="33" t="s">
        <v>8</v>
      </c>
      <c r="K608" s="34">
        <v>0.4</v>
      </c>
      <c r="L608" s="34" t="str">
        <f>IF(Noms_de_les_cases[[#This Row],[Nivell 
d''us (%)]]&gt;0.7,"Habitual",IF(Noms_de_les_cases[[#This Row],[Nivell 
d''us (%)]]&lt;0.3,"Minoritari","Ocasional"))</f>
        <v>Ocasional</v>
      </c>
      <c r="M608" s="33" t="s">
        <v>78</v>
      </c>
      <c r="N608" s="33" t="s">
        <v>17</v>
      </c>
      <c r="O608" t="s">
        <v>1235</v>
      </c>
      <c r="P608" t="s">
        <v>1226</v>
      </c>
    </row>
    <row r="609" spans="1:16" x14ac:dyDescent="0.35">
      <c r="A609" s="1">
        <f t="shared" si="9"/>
        <v>608</v>
      </c>
      <c r="B609" s="1" t="s">
        <v>544</v>
      </c>
      <c r="C609" t="s">
        <v>545</v>
      </c>
      <c r="D609" t="s">
        <v>85</v>
      </c>
      <c r="E609" s="33" t="s">
        <v>81</v>
      </c>
      <c r="F609" s="33" t="s">
        <v>7</v>
      </c>
      <c r="G609" s="33" t="s">
        <v>7</v>
      </c>
      <c r="H609" s="33" t="s">
        <v>7</v>
      </c>
      <c r="I609" s="33" t="s">
        <v>7</v>
      </c>
      <c r="J609" s="33" t="s">
        <v>7</v>
      </c>
      <c r="K609" s="34">
        <v>1</v>
      </c>
      <c r="L609" s="34" t="str">
        <f>IF(Noms_de_les_cases[[#This Row],[Nivell 
d''us (%)]]&gt;0.7,"Habitual",IF(Noms_de_les_cases[[#This Row],[Nivell 
d''us (%)]]&lt;0.3,"Minoritari","Ocasional"))</f>
        <v>Habitual</v>
      </c>
      <c r="M609" s="33" t="s">
        <v>78</v>
      </c>
      <c r="N609" s="33" t="s">
        <v>20</v>
      </c>
      <c r="O609" t="s">
        <v>1235</v>
      </c>
      <c r="P609" t="s">
        <v>1226</v>
      </c>
    </row>
    <row r="610" spans="1:16" x14ac:dyDescent="0.35">
      <c r="A610" s="1">
        <f t="shared" si="9"/>
        <v>609</v>
      </c>
      <c r="B610" s="1" t="s">
        <v>97</v>
      </c>
      <c r="C610" t="s">
        <v>475</v>
      </c>
      <c r="D610" t="s">
        <v>87</v>
      </c>
      <c r="E610" s="33" t="s">
        <v>81</v>
      </c>
      <c r="F610" s="33" t="s">
        <v>7</v>
      </c>
      <c r="G610" s="33" t="s">
        <v>7</v>
      </c>
      <c r="H610" s="33" t="s">
        <v>7</v>
      </c>
      <c r="I610" s="33" t="s">
        <v>7</v>
      </c>
      <c r="J610" s="33" t="s">
        <v>7</v>
      </c>
      <c r="K610" s="34">
        <v>0.6</v>
      </c>
      <c r="L610" s="34" t="str">
        <f>IF(Noms_de_les_cases[[#This Row],[Nivell 
d''us (%)]]&gt;0.7,"Habitual",IF(Noms_de_les_cases[[#This Row],[Nivell 
d''us (%)]]&lt;0.3,"Minoritari","Ocasional"))</f>
        <v>Ocasional</v>
      </c>
      <c r="M610" s="33" t="s">
        <v>78</v>
      </c>
      <c r="N610" s="33" t="s">
        <v>17</v>
      </c>
      <c r="O610" t="s">
        <v>1218</v>
      </c>
      <c r="P610" t="s">
        <v>1224</v>
      </c>
    </row>
    <row r="611" spans="1:16" x14ac:dyDescent="0.35">
      <c r="A611" s="1">
        <f t="shared" si="9"/>
        <v>610</v>
      </c>
      <c r="B611" s="1" t="s">
        <v>97</v>
      </c>
      <c r="C611" t="s">
        <v>94</v>
      </c>
      <c r="D611" t="s">
        <v>90</v>
      </c>
      <c r="E611" s="33" t="s">
        <v>81</v>
      </c>
      <c r="F611" s="33" t="s">
        <v>7</v>
      </c>
      <c r="G611" s="33" t="s">
        <v>7</v>
      </c>
      <c r="H611" s="33" t="s">
        <v>7</v>
      </c>
      <c r="I611" s="33" t="s">
        <v>7</v>
      </c>
      <c r="J611" s="33" t="s">
        <v>7</v>
      </c>
      <c r="K611" s="34">
        <v>0.8</v>
      </c>
      <c r="L611" s="34" t="str">
        <f>IF(Noms_de_les_cases[[#This Row],[Nivell 
d''us (%)]]&gt;0.7,"Habitual",IF(Noms_de_les_cases[[#This Row],[Nivell 
d''us (%)]]&lt;0.3,"Minoritari","Ocasional"))</f>
        <v>Habitual</v>
      </c>
      <c r="M611" s="33" t="s">
        <v>14</v>
      </c>
      <c r="N611" s="33" t="s">
        <v>17</v>
      </c>
      <c r="O611" t="s">
        <v>1218</v>
      </c>
      <c r="P611" t="s">
        <v>1224</v>
      </c>
    </row>
    <row r="612" spans="1:16" x14ac:dyDescent="0.35">
      <c r="A612" s="1">
        <f t="shared" si="9"/>
        <v>611</v>
      </c>
      <c r="B612" s="1" t="s">
        <v>239</v>
      </c>
      <c r="C612" t="s">
        <v>240</v>
      </c>
      <c r="D612" t="s">
        <v>88</v>
      </c>
      <c r="E612" s="33" t="s">
        <v>81</v>
      </c>
      <c r="F612" s="33" t="s">
        <v>7</v>
      </c>
      <c r="G612" s="33" t="s">
        <v>7</v>
      </c>
      <c r="H612" s="33" t="s">
        <v>7</v>
      </c>
      <c r="I612" s="33" t="s">
        <v>7</v>
      </c>
      <c r="J612" s="33" t="s">
        <v>7</v>
      </c>
      <c r="K612" s="34">
        <v>0.6</v>
      </c>
      <c r="L612" s="34" t="str">
        <f>IF(Noms_de_les_cases[[#This Row],[Nivell 
d''us (%)]]&gt;0.7,"Habitual",IF(Noms_de_les_cases[[#This Row],[Nivell 
d''us (%)]]&lt;0.3,"Minoritari","Ocasional"))</f>
        <v>Ocasional</v>
      </c>
      <c r="M612" s="33" t="s">
        <v>14</v>
      </c>
      <c r="N612" s="33" t="s">
        <v>17</v>
      </c>
      <c r="O612" t="s">
        <v>1218</v>
      </c>
      <c r="P612" t="s">
        <v>1228</v>
      </c>
    </row>
    <row r="613" spans="1:16" x14ac:dyDescent="0.35">
      <c r="A613" s="1">
        <f t="shared" si="9"/>
        <v>612</v>
      </c>
      <c r="B613" s="1" t="s">
        <v>1161</v>
      </c>
      <c r="C613" t="s">
        <v>195</v>
      </c>
      <c r="D613" t="s">
        <v>91</v>
      </c>
      <c r="E613" s="33" t="s">
        <v>81</v>
      </c>
      <c r="F613" s="33" t="s">
        <v>8</v>
      </c>
      <c r="G613" s="33" t="s">
        <v>7</v>
      </c>
      <c r="H613" s="33" t="s">
        <v>7</v>
      </c>
      <c r="I613" s="33" t="s">
        <v>8</v>
      </c>
      <c r="J613" s="33" t="s">
        <v>8</v>
      </c>
      <c r="K613" s="34">
        <v>0.4</v>
      </c>
      <c r="L613" s="34" t="str">
        <f>IF(Noms_de_les_cases[[#This Row],[Nivell 
d''us (%)]]&gt;0.7,"Habitual",IF(Noms_de_les_cases[[#This Row],[Nivell 
d''us (%)]]&lt;0.3,"Minoritari","Ocasional"))</f>
        <v>Ocasional</v>
      </c>
      <c r="M613" s="33" t="s">
        <v>57</v>
      </c>
      <c r="N613" s="33" t="s">
        <v>18</v>
      </c>
      <c r="O613" t="s">
        <v>1218</v>
      </c>
      <c r="P613" t="s">
        <v>1272</v>
      </c>
    </row>
    <row r="614" spans="1:16" x14ac:dyDescent="0.35">
      <c r="A614" s="1">
        <f t="shared" si="9"/>
        <v>613</v>
      </c>
      <c r="B614" s="1" t="s">
        <v>1161</v>
      </c>
      <c r="C614" t="s">
        <v>106</v>
      </c>
      <c r="D614" t="s">
        <v>90</v>
      </c>
      <c r="E614" s="33" t="s">
        <v>81</v>
      </c>
      <c r="F614" s="33" t="s">
        <v>8</v>
      </c>
      <c r="G614" s="33" t="s">
        <v>7</v>
      </c>
      <c r="H614" s="33" t="s">
        <v>7</v>
      </c>
      <c r="I614" s="33" t="s">
        <v>8</v>
      </c>
      <c r="J614" s="33" t="s">
        <v>8</v>
      </c>
      <c r="K614" s="34">
        <v>0.2</v>
      </c>
      <c r="L614" s="34" t="str">
        <f>IF(Noms_de_les_cases[[#This Row],[Nivell 
d''us (%)]]&gt;0.7,"Habitual",IF(Noms_de_les_cases[[#This Row],[Nivell 
d''us (%)]]&lt;0.3,"Minoritari","Ocasional"))</f>
        <v>Minoritari</v>
      </c>
      <c r="M614" s="33" t="s">
        <v>57</v>
      </c>
      <c r="N614" s="33" t="s">
        <v>18</v>
      </c>
      <c r="O614" t="s">
        <v>1218</v>
      </c>
      <c r="P614" t="s">
        <v>1272</v>
      </c>
    </row>
    <row r="615" spans="1:16" x14ac:dyDescent="0.35">
      <c r="A615" s="1">
        <f t="shared" si="9"/>
        <v>614</v>
      </c>
      <c r="B615" s="1" t="s">
        <v>1284</v>
      </c>
      <c r="C615" t="s">
        <v>411</v>
      </c>
      <c r="D615" t="s">
        <v>86</v>
      </c>
      <c r="E615" s="33" t="s">
        <v>81</v>
      </c>
      <c r="F615" s="33" t="s">
        <v>7</v>
      </c>
      <c r="G615" s="33" t="s">
        <v>7</v>
      </c>
      <c r="H615" s="33" t="s">
        <v>7</v>
      </c>
      <c r="I615" s="33" t="s">
        <v>8</v>
      </c>
      <c r="J615" s="33" t="s">
        <v>8</v>
      </c>
      <c r="K615" s="34">
        <v>0.4</v>
      </c>
      <c r="L615" s="34" t="str">
        <f>IF(Noms_de_les_cases[[#This Row],[Nivell 
d''us (%)]]&gt;0.7,"Habitual",IF(Noms_de_les_cases[[#This Row],[Nivell 
d''us (%)]]&lt;0.3,"Minoritari","Ocasional"))</f>
        <v>Ocasional</v>
      </c>
      <c r="M615" s="33" t="s">
        <v>14</v>
      </c>
      <c r="N615" s="33" t="s">
        <v>19</v>
      </c>
      <c r="O615" t="s">
        <v>1222</v>
      </c>
      <c r="P615" t="s">
        <v>1229</v>
      </c>
    </row>
    <row r="616" spans="1:16" x14ac:dyDescent="0.35">
      <c r="A616" s="1">
        <f t="shared" si="9"/>
        <v>615</v>
      </c>
      <c r="B616" s="1" t="s">
        <v>410</v>
      </c>
      <c r="C616" t="s">
        <v>411</v>
      </c>
      <c r="D616" t="s">
        <v>86</v>
      </c>
      <c r="E616" s="33" t="s">
        <v>81</v>
      </c>
      <c r="F616" s="33" t="s">
        <v>7</v>
      </c>
      <c r="G616" s="33" t="s">
        <v>7</v>
      </c>
      <c r="H616" s="33" t="s">
        <v>7</v>
      </c>
      <c r="I616" s="33" t="s">
        <v>7</v>
      </c>
      <c r="J616" s="33" t="s">
        <v>7</v>
      </c>
      <c r="K616" s="34">
        <v>0.6</v>
      </c>
      <c r="L616" s="34" t="str">
        <f>IF(Noms_de_les_cases[[#This Row],[Nivell 
d''us (%)]]&gt;0.7,"Habitual",IF(Noms_de_les_cases[[#This Row],[Nivell 
d''us (%)]]&lt;0.3,"Minoritari","Ocasional"))</f>
        <v>Ocasional</v>
      </c>
      <c r="M616" s="33" t="s">
        <v>15</v>
      </c>
      <c r="N616" s="33" t="s">
        <v>17</v>
      </c>
      <c r="O616" t="s">
        <v>1221</v>
      </c>
      <c r="P616" t="s">
        <v>1270</v>
      </c>
    </row>
    <row r="617" spans="1:16" x14ac:dyDescent="0.35">
      <c r="A617" s="1">
        <f t="shared" si="9"/>
        <v>616</v>
      </c>
      <c r="B617" s="1" t="s">
        <v>159</v>
      </c>
      <c r="C617" t="s">
        <v>31</v>
      </c>
      <c r="D617" t="s">
        <v>24</v>
      </c>
      <c r="E617" s="33" t="s">
        <v>81</v>
      </c>
      <c r="F617" s="33" t="s">
        <v>7</v>
      </c>
      <c r="G617" s="33" t="s">
        <v>7</v>
      </c>
      <c r="H617" s="33" t="s">
        <v>7</v>
      </c>
      <c r="I617" s="33" t="s">
        <v>8</v>
      </c>
      <c r="J617" s="33" t="s">
        <v>8</v>
      </c>
      <c r="K617" s="34">
        <v>0.4</v>
      </c>
      <c r="L617" s="34" t="str">
        <f>IF(Noms_de_les_cases[[#This Row],[Nivell 
d''us (%)]]&gt;0.7,"Habitual",IF(Noms_de_les_cases[[#This Row],[Nivell 
d''us (%)]]&lt;0.3,"Minoritari","Ocasional"))</f>
        <v>Ocasional</v>
      </c>
      <c r="M617" s="33" t="s">
        <v>15</v>
      </c>
      <c r="N617" s="33" t="s">
        <v>18</v>
      </c>
      <c r="O617" t="s">
        <v>1221</v>
      </c>
      <c r="P617" t="s">
        <v>1270</v>
      </c>
    </row>
    <row r="618" spans="1:16" x14ac:dyDescent="0.35">
      <c r="A618" s="1">
        <f t="shared" si="9"/>
        <v>617</v>
      </c>
      <c r="B618" s="1" t="s">
        <v>641</v>
      </c>
      <c r="C618" t="s">
        <v>640</v>
      </c>
      <c r="D618" t="s">
        <v>24</v>
      </c>
      <c r="E618" s="33" t="s">
        <v>81</v>
      </c>
      <c r="F618" s="33" t="s">
        <v>7</v>
      </c>
      <c r="G618" s="33" t="s">
        <v>7</v>
      </c>
      <c r="H618" s="33" t="s">
        <v>7</v>
      </c>
      <c r="I618" s="33" t="s">
        <v>7</v>
      </c>
      <c r="J618" s="33" t="s">
        <v>7</v>
      </c>
      <c r="K618" s="34">
        <v>0.8</v>
      </c>
      <c r="L618" s="34" t="str">
        <f>IF(Noms_de_les_cases[[#This Row],[Nivell 
d''us (%)]]&gt;0.7,"Habitual",IF(Noms_de_les_cases[[#This Row],[Nivell 
d''us (%)]]&lt;0.3,"Minoritari","Ocasional"))</f>
        <v>Habitual</v>
      </c>
      <c r="M618" s="33" t="s">
        <v>14</v>
      </c>
      <c r="N618" s="33" t="s">
        <v>17</v>
      </c>
      <c r="O618" t="s">
        <v>1218</v>
      </c>
      <c r="P618" t="s">
        <v>1228</v>
      </c>
    </row>
    <row r="619" spans="1:16" x14ac:dyDescent="0.35">
      <c r="A619" s="1">
        <f t="shared" si="9"/>
        <v>618</v>
      </c>
      <c r="B619" s="1" t="s">
        <v>1162</v>
      </c>
      <c r="C619" t="s">
        <v>23</v>
      </c>
      <c r="D619" t="s">
        <v>24</v>
      </c>
      <c r="E619" s="33" t="s">
        <v>81</v>
      </c>
      <c r="F619" s="33" t="s">
        <v>8</v>
      </c>
      <c r="G619" s="33" t="s">
        <v>7</v>
      </c>
      <c r="H619" s="33" t="s">
        <v>7</v>
      </c>
      <c r="I619" s="33" t="s">
        <v>8</v>
      </c>
      <c r="J619" s="33" t="s">
        <v>8</v>
      </c>
      <c r="K619" s="34">
        <v>0.2</v>
      </c>
      <c r="L619" s="34" t="str">
        <f>IF(Noms_de_les_cases[[#This Row],[Nivell 
d''us (%)]]&gt;0.7,"Habitual",IF(Noms_de_les_cases[[#This Row],[Nivell 
d''us (%)]]&lt;0.3,"Minoritari","Ocasional"))</f>
        <v>Minoritari</v>
      </c>
      <c r="M619" s="33" t="s">
        <v>15</v>
      </c>
      <c r="N619" s="33" t="s">
        <v>18</v>
      </c>
      <c r="O619" t="s">
        <v>1221</v>
      </c>
      <c r="P619" t="s">
        <v>1270</v>
      </c>
    </row>
    <row r="620" spans="1:16" x14ac:dyDescent="0.35">
      <c r="A620" s="1">
        <f t="shared" si="9"/>
        <v>619</v>
      </c>
      <c r="B620" s="1" t="s">
        <v>832</v>
      </c>
      <c r="C620" t="s">
        <v>833</v>
      </c>
      <c r="D620" t="s">
        <v>181</v>
      </c>
      <c r="E620" s="33" t="s">
        <v>81</v>
      </c>
      <c r="F620" s="33" t="s">
        <v>7</v>
      </c>
      <c r="G620" s="33" t="s">
        <v>7</v>
      </c>
      <c r="H620" s="33" t="s">
        <v>7</v>
      </c>
      <c r="I620" s="33" t="s">
        <v>7</v>
      </c>
      <c r="J620" s="33" t="s">
        <v>7</v>
      </c>
      <c r="K620" s="34">
        <v>0.6</v>
      </c>
      <c r="L620" s="34" t="str">
        <f>IF(Noms_de_les_cases[[#This Row],[Nivell 
d''us (%)]]&gt;0.7,"Habitual",IF(Noms_de_les_cases[[#This Row],[Nivell 
d''us (%)]]&lt;0.3,"Minoritari","Ocasional"))</f>
        <v>Ocasional</v>
      </c>
      <c r="M620" s="33" t="s">
        <v>15</v>
      </c>
      <c r="N620" s="33" t="s">
        <v>17</v>
      </c>
      <c r="O620" t="s">
        <v>1221</v>
      </c>
      <c r="P620" t="s">
        <v>1270</v>
      </c>
    </row>
    <row r="621" spans="1:16" x14ac:dyDescent="0.35">
      <c r="A621" s="1">
        <f t="shared" si="9"/>
        <v>620</v>
      </c>
      <c r="B621" s="1" t="s">
        <v>425</v>
      </c>
      <c r="C621" t="s">
        <v>424</v>
      </c>
      <c r="D621" t="s">
        <v>86</v>
      </c>
      <c r="E621" s="33" t="s">
        <v>81</v>
      </c>
      <c r="F621" s="33" t="s">
        <v>8</v>
      </c>
      <c r="G621" s="33" t="s">
        <v>7</v>
      </c>
      <c r="H621" s="33" t="s">
        <v>7</v>
      </c>
      <c r="I621" s="33" t="s">
        <v>8</v>
      </c>
      <c r="J621" s="33" t="s">
        <v>8</v>
      </c>
      <c r="K621" s="34">
        <v>0.2</v>
      </c>
      <c r="L621" s="34" t="str">
        <f>IF(Noms_de_les_cases[[#This Row],[Nivell 
d''us (%)]]&gt;0.7,"Habitual",IF(Noms_de_les_cases[[#This Row],[Nivell 
d''us (%)]]&lt;0.3,"Minoritari","Ocasional"))</f>
        <v>Minoritari</v>
      </c>
      <c r="M621" s="33" t="s">
        <v>15</v>
      </c>
      <c r="N621" s="33" t="s">
        <v>18</v>
      </c>
      <c r="O621" t="s">
        <v>1221</v>
      </c>
      <c r="P621" t="s">
        <v>1270</v>
      </c>
    </row>
    <row r="622" spans="1:16" x14ac:dyDescent="0.35">
      <c r="A622" s="1">
        <f t="shared" si="9"/>
        <v>621</v>
      </c>
      <c r="B622" s="1" t="s">
        <v>1203</v>
      </c>
      <c r="C622" t="s">
        <v>392</v>
      </c>
      <c r="D622" t="s">
        <v>86</v>
      </c>
      <c r="E622" s="33" t="s">
        <v>81</v>
      </c>
      <c r="F622" s="33" t="s">
        <v>8</v>
      </c>
      <c r="G622" s="33" t="s">
        <v>7</v>
      </c>
      <c r="H622" s="33" t="s">
        <v>7</v>
      </c>
      <c r="I622" s="33" t="s">
        <v>8</v>
      </c>
      <c r="J622" s="33" t="s">
        <v>8</v>
      </c>
      <c r="K622" s="34">
        <v>0.2</v>
      </c>
      <c r="L622" s="34" t="str">
        <f>IF(Noms_de_les_cases[[#This Row],[Nivell 
d''us (%)]]&gt;0.7,"Habitual",IF(Noms_de_les_cases[[#This Row],[Nivell 
d''us (%)]]&lt;0.3,"Minoritari","Ocasional"))</f>
        <v>Minoritari</v>
      </c>
      <c r="M622" s="33" t="s">
        <v>15</v>
      </c>
      <c r="N622" s="33" t="s">
        <v>18</v>
      </c>
      <c r="O622" t="s">
        <v>1223</v>
      </c>
      <c r="P622" t="s">
        <v>1270</v>
      </c>
    </row>
    <row r="623" spans="1:16" x14ac:dyDescent="0.35">
      <c r="A623" s="1">
        <f t="shared" si="9"/>
        <v>622</v>
      </c>
      <c r="B623" s="1" t="s">
        <v>39</v>
      </c>
      <c r="C623" t="s">
        <v>36</v>
      </c>
      <c r="D623" t="s">
        <v>6</v>
      </c>
      <c r="E623" s="33" t="s">
        <v>81</v>
      </c>
      <c r="F623" s="33" t="s">
        <v>7</v>
      </c>
      <c r="G623" s="33" t="s">
        <v>7</v>
      </c>
      <c r="H623" s="33" t="s">
        <v>7</v>
      </c>
      <c r="I623" s="33" t="s">
        <v>8</v>
      </c>
      <c r="J623" s="33" t="s">
        <v>8</v>
      </c>
      <c r="K623" s="34">
        <v>0.4</v>
      </c>
      <c r="L623" s="34" t="str">
        <f>IF(Noms_de_les_cases[[#This Row],[Nivell 
d''us (%)]]&gt;0.7,"Habitual",IF(Noms_de_les_cases[[#This Row],[Nivell 
d''us (%)]]&lt;0.3,"Minoritari","Ocasional"))</f>
        <v>Ocasional</v>
      </c>
      <c r="M623" s="33" t="s">
        <v>78</v>
      </c>
      <c r="N623" s="33" t="s">
        <v>18</v>
      </c>
      <c r="O623" t="s">
        <v>1218</v>
      </c>
      <c r="P623" t="s">
        <v>1224</v>
      </c>
    </row>
    <row r="624" spans="1:16" x14ac:dyDescent="0.35">
      <c r="A624" s="1">
        <f t="shared" si="9"/>
        <v>623</v>
      </c>
      <c r="B624" s="1" t="s">
        <v>49</v>
      </c>
      <c r="C624" t="s">
        <v>47</v>
      </c>
      <c r="D624" t="s">
        <v>6</v>
      </c>
      <c r="E624" s="33" t="s">
        <v>81</v>
      </c>
      <c r="F624" s="33" t="s">
        <v>7</v>
      </c>
      <c r="G624" s="33" t="s">
        <v>7</v>
      </c>
      <c r="H624" s="33" t="s">
        <v>7</v>
      </c>
      <c r="I624" s="33" t="s">
        <v>8</v>
      </c>
      <c r="J624" s="33" t="s">
        <v>8</v>
      </c>
      <c r="K624" s="34">
        <v>0.2</v>
      </c>
      <c r="L624" s="34" t="str">
        <f>IF(Noms_de_les_cases[[#This Row],[Nivell 
d''us (%)]]&gt;0.7,"Habitual",IF(Noms_de_les_cases[[#This Row],[Nivell 
d''us (%)]]&lt;0.3,"Minoritari","Ocasional"))</f>
        <v>Minoritari</v>
      </c>
      <c r="M624" s="33" t="s">
        <v>14</v>
      </c>
      <c r="N624" s="33" t="s">
        <v>17</v>
      </c>
      <c r="O624" t="s">
        <v>1218</v>
      </c>
      <c r="P624" t="s">
        <v>1228</v>
      </c>
    </row>
    <row r="625" spans="1:16" x14ac:dyDescent="0.35">
      <c r="A625" s="1">
        <f t="shared" si="9"/>
        <v>624</v>
      </c>
      <c r="B625" s="1" t="s">
        <v>298</v>
      </c>
      <c r="C625" t="s">
        <v>297</v>
      </c>
      <c r="D625" t="s">
        <v>92</v>
      </c>
      <c r="E625" s="33" t="s">
        <v>81</v>
      </c>
      <c r="F625" s="33" t="s">
        <v>7</v>
      </c>
      <c r="G625" s="33" t="s">
        <v>7</v>
      </c>
      <c r="H625" s="33" t="s">
        <v>7</v>
      </c>
      <c r="I625" s="33" t="s">
        <v>8</v>
      </c>
      <c r="J625" s="33" t="s">
        <v>8</v>
      </c>
      <c r="K625" s="34">
        <v>0.2</v>
      </c>
      <c r="L625" s="34" t="str">
        <f>IF(Noms_de_les_cases[[#This Row],[Nivell 
d''us (%)]]&gt;0.7,"Habitual",IF(Noms_de_les_cases[[#This Row],[Nivell 
d''us (%)]]&lt;0.3,"Minoritari","Ocasional"))</f>
        <v>Minoritari</v>
      </c>
      <c r="M625" s="33" t="s">
        <v>14</v>
      </c>
      <c r="N625" s="33" t="s">
        <v>18</v>
      </c>
      <c r="O625" t="s">
        <v>1218</v>
      </c>
      <c r="P625" t="s">
        <v>1228</v>
      </c>
    </row>
    <row r="626" spans="1:16" x14ac:dyDescent="0.35">
      <c r="A626" s="1">
        <f t="shared" si="9"/>
        <v>625</v>
      </c>
      <c r="B626" s="1" t="s">
        <v>773</v>
      </c>
      <c r="C626" t="s">
        <v>774</v>
      </c>
      <c r="D626" t="s">
        <v>24</v>
      </c>
      <c r="E626" s="33" t="s">
        <v>81</v>
      </c>
      <c r="F626" s="33" t="s">
        <v>7</v>
      </c>
      <c r="G626" s="33" t="s">
        <v>7</v>
      </c>
      <c r="H626" s="33" t="s">
        <v>7</v>
      </c>
      <c r="I626" s="33" t="s">
        <v>7</v>
      </c>
      <c r="J626" s="33" t="s">
        <v>7</v>
      </c>
      <c r="K626" s="34">
        <v>0.8</v>
      </c>
      <c r="L626" s="34" t="str">
        <f>IF(Noms_de_les_cases[[#This Row],[Nivell 
d''us (%)]]&gt;0.7,"Habitual",IF(Noms_de_les_cases[[#This Row],[Nivell 
d''us (%)]]&lt;0.3,"Minoritari","Ocasional"))</f>
        <v>Habitual</v>
      </c>
      <c r="M626" s="33" t="s">
        <v>78</v>
      </c>
      <c r="N626" s="33" t="s">
        <v>17</v>
      </c>
      <c r="O626" t="s">
        <v>1218</v>
      </c>
      <c r="P626" t="s">
        <v>1224</v>
      </c>
    </row>
    <row r="627" spans="1:16" x14ac:dyDescent="0.35">
      <c r="A627" s="1">
        <f t="shared" si="9"/>
        <v>626</v>
      </c>
      <c r="B627" s="1" t="s">
        <v>794</v>
      </c>
      <c r="C627" t="s">
        <v>792</v>
      </c>
      <c r="D627" t="s">
        <v>24</v>
      </c>
      <c r="E627" s="33" t="s">
        <v>81</v>
      </c>
      <c r="F627" s="33" t="s">
        <v>8</v>
      </c>
      <c r="G627" s="33" t="s">
        <v>7</v>
      </c>
      <c r="H627" s="33" t="s">
        <v>7</v>
      </c>
      <c r="I627" s="33" t="s">
        <v>8</v>
      </c>
      <c r="J627" s="33" t="s">
        <v>8</v>
      </c>
      <c r="K627" s="34">
        <v>0.4</v>
      </c>
      <c r="L627" s="34" t="str">
        <f>IF(Noms_de_les_cases[[#This Row],[Nivell 
d''us (%)]]&gt;0.7,"Habitual",IF(Noms_de_les_cases[[#This Row],[Nivell 
d''us (%)]]&lt;0.3,"Minoritari","Ocasional"))</f>
        <v>Ocasional</v>
      </c>
      <c r="M627" s="33" t="s">
        <v>78</v>
      </c>
      <c r="N627" s="33" t="s">
        <v>18</v>
      </c>
      <c r="O627" t="s">
        <v>1218</v>
      </c>
      <c r="P627" t="s">
        <v>1224</v>
      </c>
    </row>
    <row r="628" spans="1:16" x14ac:dyDescent="0.35">
      <c r="A628" s="1">
        <f t="shared" si="9"/>
        <v>627</v>
      </c>
      <c r="B628" s="1" t="s">
        <v>1236</v>
      </c>
      <c r="C628" t="s">
        <v>812</v>
      </c>
      <c r="D628" t="s">
        <v>24</v>
      </c>
      <c r="E628" s="33" t="s">
        <v>81</v>
      </c>
      <c r="F628" s="33" t="s">
        <v>7</v>
      </c>
      <c r="G628" s="33" t="s">
        <v>7</v>
      </c>
      <c r="H628" s="33" t="s">
        <v>7</v>
      </c>
      <c r="I628" s="33" t="s">
        <v>7</v>
      </c>
      <c r="J628" s="33" t="s">
        <v>8</v>
      </c>
      <c r="K628" s="34">
        <v>0.4</v>
      </c>
      <c r="L628" s="34" t="str">
        <f>IF(Noms_de_les_cases[[#This Row],[Nivell 
d''us (%)]]&gt;0.7,"Habitual",IF(Noms_de_les_cases[[#This Row],[Nivell 
d''us (%)]]&lt;0.3,"Minoritari","Ocasional"))</f>
        <v>Ocasional</v>
      </c>
      <c r="M628" s="33" t="s">
        <v>78</v>
      </c>
      <c r="N628" s="33" t="s">
        <v>19</v>
      </c>
      <c r="O628" t="s">
        <v>1220</v>
      </c>
      <c r="P628" t="s">
        <v>1240</v>
      </c>
    </row>
    <row r="629" spans="1:16" x14ac:dyDescent="0.35">
      <c r="A629" s="1">
        <f t="shared" si="9"/>
        <v>628</v>
      </c>
      <c r="B629" s="1" t="s">
        <v>1146</v>
      </c>
      <c r="C629" t="s">
        <v>5</v>
      </c>
      <c r="D629" t="s">
        <v>6</v>
      </c>
      <c r="E629" s="33" t="s">
        <v>81</v>
      </c>
      <c r="F629" s="33" t="s">
        <v>8</v>
      </c>
      <c r="G629" s="33" t="s">
        <v>7</v>
      </c>
      <c r="H629" s="33" t="s">
        <v>7</v>
      </c>
      <c r="I629" s="33" t="s">
        <v>8</v>
      </c>
      <c r="J629" s="33" t="s">
        <v>7</v>
      </c>
      <c r="K629" s="34">
        <v>1</v>
      </c>
      <c r="L629" s="34" t="str">
        <f>IF(Noms_de_les_cases[[#This Row],[Nivell 
d''us (%)]]&gt;0.7,"Habitual",IF(Noms_de_les_cases[[#This Row],[Nivell 
d''us (%)]]&lt;0.3,"Minoritari","Ocasional"))</f>
        <v>Habitual</v>
      </c>
      <c r="M629" s="33" t="s">
        <v>15</v>
      </c>
      <c r="N629" s="33" t="s">
        <v>18</v>
      </c>
      <c r="O629" t="s">
        <v>1238</v>
      </c>
      <c r="P629" t="s">
        <v>1227</v>
      </c>
    </row>
    <row r="630" spans="1:16" x14ac:dyDescent="0.35">
      <c r="A630" s="1">
        <f t="shared" si="9"/>
        <v>629</v>
      </c>
      <c r="B630" s="1" t="s">
        <v>105</v>
      </c>
      <c r="C630" t="s">
        <v>106</v>
      </c>
      <c r="D630" t="s">
        <v>90</v>
      </c>
      <c r="E630" s="33" t="s">
        <v>81</v>
      </c>
      <c r="F630" s="33" t="s">
        <v>7</v>
      </c>
      <c r="G630" s="33" t="s">
        <v>7</v>
      </c>
      <c r="H630" s="33" t="s">
        <v>7</v>
      </c>
      <c r="I630" s="33" t="s">
        <v>7</v>
      </c>
      <c r="J630" s="33" t="s">
        <v>7</v>
      </c>
      <c r="K630" s="34">
        <v>0.6</v>
      </c>
      <c r="L630" s="34" t="str">
        <f>IF(Noms_de_les_cases[[#This Row],[Nivell 
d''us (%)]]&gt;0.7,"Habitual",IF(Noms_de_les_cases[[#This Row],[Nivell 
d''us (%)]]&lt;0.3,"Minoritari","Ocasional"))</f>
        <v>Ocasional</v>
      </c>
      <c r="M630" s="33" t="s">
        <v>16</v>
      </c>
      <c r="N630" s="33" t="s">
        <v>20</v>
      </c>
      <c r="O630" t="s">
        <v>1221</v>
      </c>
      <c r="P630" t="s">
        <v>1239</v>
      </c>
    </row>
    <row r="631" spans="1:16" x14ac:dyDescent="0.35">
      <c r="A631" s="1">
        <f t="shared" si="9"/>
        <v>630</v>
      </c>
      <c r="B631" s="1" t="s">
        <v>1427</v>
      </c>
      <c r="C631" t="s">
        <v>230</v>
      </c>
      <c r="D631" t="s">
        <v>88</v>
      </c>
      <c r="E631" s="33" t="s">
        <v>81</v>
      </c>
      <c r="F631" s="33" t="s">
        <v>7</v>
      </c>
      <c r="G631" s="33" t="s">
        <v>7</v>
      </c>
      <c r="H631" s="33" t="s">
        <v>7</v>
      </c>
      <c r="I631" s="33" t="s">
        <v>8</v>
      </c>
      <c r="J631" s="33" t="s">
        <v>8</v>
      </c>
      <c r="K631" s="34">
        <v>0.2</v>
      </c>
      <c r="L631" s="34" t="str">
        <f>IF(Noms_de_les_cases[[#This Row],[Nivell 
d''us (%)]]&gt;0.7,"Habitual",IF(Noms_de_les_cases[[#This Row],[Nivell 
d''us (%)]]&lt;0.3,"Minoritari","Ocasional"))</f>
        <v>Minoritari</v>
      </c>
      <c r="M631" s="33" t="s">
        <v>16</v>
      </c>
      <c r="N631" s="33" t="s">
        <v>17</v>
      </c>
      <c r="O631" t="s">
        <v>1237</v>
      </c>
      <c r="P631" t="s">
        <v>1232</v>
      </c>
    </row>
    <row r="632" spans="1:16" x14ac:dyDescent="0.35">
      <c r="A632" s="1">
        <f t="shared" si="9"/>
        <v>631</v>
      </c>
      <c r="B632" s="1" t="s">
        <v>296</v>
      </c>
      <c r="C632" t="s">
        <v>297</v>
      </c>
      <c r="D632" t="s">
        <v>92</v>
      </c>
      <c r="E632" s="33" t="s">
        <v>81</v>
      </c>
      <c r="F632" s="33" t="s">
        <v>7</v>
      </c>
      <c r="G632" s="33" t="s">
        <v>7</v>
      </c>
      <c r="H632" s="33" t="s">
        <v>7</v>
      </c>
      <c r="I632" s="33" t="s">
        <v>7</v>
      </c>
      <c r="J632" s="33" t="s">
        <v>8</v>
      </c>
      <c r="K632" s="34">
        <v>0.4</v>
      </c>
      <c r="L632" s="34" t="str">
        <f>IF(Noms_de_les_cases[[#This Row],[Nivell 
d''us (%)]]&gt;0.7,"Habitual",IF(Noms_de_les_cases[[#This Row],[Nivell 
d''us (%)]]&lt;0.3,"Minoritari","Ocasional"))</f>
        <v>Ocasional</v>
      </c>
      <c r="M632" s="33" t="s">
        <v>15</v>
      </c>
      <c r="N632" s="33" t="s">
        <v>20</v>
      </c>
      <c r="O632" t="s">
        <v>1222</v>
      </c>
      <c r="P632" t="s">
        <v>1232</v>
      </c>
    </row>
    <row r="633" spans="1:16" x14ac:dyDescent="0.35">
      <c r="A633" s="1">
        <f t="shared" si="9"/>
        <v>632</v>
      </c>
      <c r="B633" s="1" t="s">
        <v>296</v>
      </c>
      <c r="C633" t="s">
        <v>443</v>
      </c>
      <c r="D633" t="s">
        <v>86</v>
      </c>
      <c r="E633" s="33" t="s">
        <v>81</v>
      </c>
      <c r="F633" s="33" t="s">
        <v>7</v>
      </c>
      <c r="G633" s="33" t="s">
        <v>7</v>
      </c>
      <c r="H633" s="33" t="s">
        <v>7</v>
      </c>
      <c r="I633" s="33" t="s">
        <v>7</v>
      </c>
      <c r="J633" s="33" t="s">
        <v>7</v>
      </c>
      <c r="K633" s="34">
        <v>0.6</v>
      </c>
      <c r="L633" s="34" t="str">
        <f>IF(Noms_de_les_cases[[#This Row],[Nivell 
d''us (%)]]&gt;0.7,"Habitual",IF(Noms_de_les_cases[[#This Row],[Nivell 
d''us (%)]]&lt;0.3,"Minoritari","Ocasional"))</f>
        <v>Ocasional</v>
      </c>
      <c r="M633" s="33" t="s">
        <v>15</v>
      </c>
      <c r="N633" s="33" t="s">
        <v>20</v>
      </c>
      <c r="O633" t="s">
        <v>1222</v>
      </c>
      <c r="P633" t="s">
        <v>1232</v>
      </c>
    </row>
    <row r="634" spans="1:16" x14ac:dyDescent="0.35">
      <c r="A634" s="1">
        <f t="shared" si="9"/>
        <v>633</v>
      </c>
      <c r="B634" s="1" t="s">
        <v>717</v>
      </c>
      <c r="C634" t="s">
        <v>716</v>
      </c>
      <c r="D634" t="s">
        <v>84</v>
      </c>
      <c r="E634" s="33" t="s">
        <v>81</v>
      </c>
      <c r="F634" s="33" t="s">
        <v>7</v>
      </c>
      <c r="G634" s="33" t="s">
        <v>7</v>
      </c>
      <c r="H634" s="33" t="s">
        <v>7</v>
      </c>
      <c r="I634" s="33" t="s">
        <v>8</v>
      </c>
      <c r="J634" s="33" t="s">
        <v>7</v>
      </c>
      <c r="K634" s="34">
        <v>0.8</v>
      </c>
      <c r="L634" s="34" t="str">
        <f>IF(Noms_de_les_cases[[#This Row],[Nivell 
d''us (%)]]&gt;0.7,"Habitual",IF(Noms_de_les_cases[[#This Row],[Nivell 
d''us (%)]]&lt;0.3,"Minoritari","Ocasional"))</f>
        <v>Habitual</v>
      </c>
      <c r="M634" s="33" t="s">
        <v>14</v>
      </c>
      <c r="N634" s="33" t="s">
        <v>17</v>
      </c>
      <c r="O634" t="s">
        <v>1218</v>
      </c>
      <c r="P634" t="s">
        <v>1228</v>
      </c>
    </row>
    <row r="635" spans="1:16" x14ac:dyDescent="0.35">
      <c r="A635" s="1">
        <f t="shared" si="9"/>
        <v>634</v>
      </c>
      <c r="B635" s="1" t="s">
        <v>895</v>
      </c>
      <c r="C635" t="s">
        <v>896</v>
      </c>
      <c r="D635" t="s">
        <v>181</v>
      </c>
      <c r="E635" s="33" t="s">
        <v>81</v>
      </c>
      <c r="F635" s="33" t="s">
        <v>7</v>
      </c>
      <c r="G635" s="33" t="s">
        <v>7</v>
      </c>
      <c r="H635" s="33" t="s">
        <v>7</v>
      </c>
      <c r="I635" s="33" t="s">
        <v>7</v>
      </c>
      <c r="J635" s="33" t="s">
        <v>7</v>
      </c>
      <c r="K635" s="34">
        <v>0.6</v>
      </c>
      <c r="L635" s="34" t="str">
        <f>IF(Noms_de_les_cases[[#This Row],[Nivell 
d''us (%)]]&gt;0.7,"Habitual",IF(Noms_de_les_cases[[#This Row],[Nivell 
d''us (%)]]&lt;0.3,"Minoritari","Ocasional"))</f>
        <v>Ocasional</v>
      </c>
      <c r="M635" s="33" t="s">
        <v>15</v>
      </c>
      <c r="N635" s="33" t="s">
        <v>17</v>
      </c>
      <c r="O635" t="s">
        <v>1221</v>
      </c>
      <c r="P635" t="s">
        <v>1239</v>
      </c>
    </row>
    <row r="636" spans="1:16" x14ac:dyDescent="0.35">
      <c r="A636" s="1">
        <f t="shared" si="9"/>
        <v>635</v>
      </c>
      <c r="B636" s="1" t="s">
        <v>740</v>
      </c>
      <c r="C636" t="s">
        <v>329</v>
      </c>
      <c r="D636" t="s">
        <v>92</v>
      </c>
      <c r="E636" s="33" t="s">
        <v>81</v>
      </c>
      <c r="F636" s="33" t="s">
        <v>7</v>
      </c>
      <c r="G636" s="33" t="s">
        <v>7</v>
      </c>
      <c r="H636" s="33" t="s">
        <v>7</v>
      </c>
      <c r="I636" s="33" t="s">
        <v>8</v>
      </c>
      <c r="J636" s="33" t="s">
        <v>8</v>
      </c>
      <c r="K636" s="34">
        <v>0.2</v>
      </c>
      <c r="L636" s="34" t="str">
        <f>IF(Noms_de_les_cases[[#This Row],[Nivell 
d''us (%)]]&gt;0.7,"Habitual",IF(Noms_de_les_cases[[#This Row],[Nivell 
d''us (%)]]&lt;0.3,"Minoritari","Ocasional"))</f>
        <v>Minoritari</v>
      </c>
      <c r="M636" s="33" t="s">
        <v>15</v>
      </c>
      <c r="N636" s="33" t="s">
        <v>17</v>
      </c>
      <c r="O636" t="s">
        <v>1218</v>
      </c>
      <c r="P636" t="s">
        <v>1268</v>
      </c>
    </row>
    <row r="637" spans="1:16" x14ac:dyDescent="0.35">
      <c r="A637" s="1">
        <f t="shared" si="9"/>
        <v>636</v>
      </c>
      <c r="B637" s="1" t="s">
        <v>740</v>
      </c>
      <c r="C637" t="s">
        <v>741</v>
      </c>
      <c r="D637" t="s">
        <v>84</v>
      </c>
      <c r="E637" s="33" t="s">
        <v>81</v>
      </c>
      <c r="F637" s="33" t="s">
        <v>7</v>
      </c>
      <c r="G637" s="33" t="s">
        <v>7</v>
      </c>
      <c r="H637" s="33" t="s">
        <v>7</v>
      </c>
      <c r="I637" s="33" t="s">
        <v>7</v>
      </c>
      <c r="J637" s="33" t="s">
        <v>7</v>
      </c>
      <c r="K637" s="34">
        <v>0.6</v>
      </c>
      <c r="L637" s="34" t="str">
        <f>IF(Noms_de_les_cases[[#This Row],[Nivell 
d''us (%)]]&gt;0.7,"Habitual",IF(Noms_de_les_cases[[#This Row],[Nivell 
d''us (%)]]&lt;0.3,"Minoritari","Ocasional"))</f>
        <v>Ocasional</v>
      </c>
      <c r="M637" s="33" t="s">
        <v>15</v>
      </c>
      <c r="N637" s="33" t="s">
        <v>17</v>
      </c>
      <c r="O637" t="s">
        <v>1218</v>
      </c>
      <c r="P637" t="s">
        <v>1268</v>
      </c>
    </row>
    <row r="638" spans="1:16" x14ac:dyDescent="0.35">
      <c r="A638" s="1">
        <f t="shared" si="9"/>
        <v>637</v>
      </c>
      <c r="B638" s="1" t="s">
        <v>74</v>
      </c>
      <c r="C638" t="s">
        <v>75</v>
      </c>
      <c r="D638" t="s">
        <v>6</v>
      </c>
      <c r="E638" s="33" t="s">
        <v>81</v>
      </c>
      <c r="F638" s="33" t="s">
        <v>7</v>
      </c>
      <c r="G638" s="33" t="s">
        <v>7</v>
      </c>
      <c r="H638" s="33" t="s">
        <v>7</v>
      </c>
      <c r="I638" s="33" t="s">
        <v>7</v>
      </c>
      <c r="J638" s="33" t="s">
        <v>8</v>
      </c>
      <c r="K638" s="34">
        <v>0.2</v>
      </c>
      <c r="L638" s="34" t="str">
        <f>IF(Noms_de_les_cases[[#This Row],[Nivell 
d''us (%)]]&gt;0.7,"Habitual",IF(Noms_de_les_cases[[#This Row],[Nivell 
d''us (%)]]&lt;0.3,"Minoritari","Ocasional"))</f>
        <v>Minoritari</v>
      </c>
      <c r="M638" s="33" t="s">
        <v>14</v>
      </c>
      <c r="N638" s="33" t="s">
        <v>19</v>
      </c>
      <c r="O638" t="s">
        <v>1218</v>
      </c>
      <c r="P638" t="s">
        <v>1228</v>
      </c>
    </row>
    <row r="639" spans="1:16" x14ac:dyDescent="0.35">
      <c r="A639" s="1">
        <f t="shared" si="9"/>
        <v>638</v>
      </c>
      <c r="B639" s="1" t="s">
        <v>74</v>
      </c>
      <c r="C639" t="s">
        <v>145</v>
      </c>
      <c r="D639" t="s">
        <v>90</v>
      </c>
      <c r="E639" s="33" t="s">
        <v>81</v>
      </c>
      <c r="F639" s="33" t="s">
        <v>7</v>
      </c>
      <c r="G639" s="33" t="s">
        <v>7</v>
      </c>
      <c r="H639" s="33" t="s">
        <v>7</v>
      </c>
      <c r="I639" s="33" t="s">
        <v>7</v>
      </c>
      <c r="J639" s="33" t="s">
        <v>8</v>
      </c>
      <c r="K639" s="34">
        <v>0.2</v>
      </c>
      <c r="L639" s="34" t="str">
        <f>IF(Noms_de_les_cases[[#This Row],[Nivell 
d''us (%)]]&gt;0.7,"Habitual",IF(Noms_de_les_cases[[#This Row],[Nivell 
d''us (%)]]&lt;0.3,"Minoritari","Ocasional"))</f>
        <v>Minoritari</v>
      </c>
      <c r="M639" s="33" t="s">
        <v>14</v>
      </c>
      <c r="N639" s="33" t="s">
        <v>19</v>
      </c>
      <c r="O639" t="s">
        <v>1218</v>
      </c>
      <c r="P639" t="s">
        <v>1228</v>
      </c>
    </row>
    <row r="640" spans="1:16" x14ac:dyDescent="0.35">
      <c r="A640" s="1">
        <f t="shared" si="9"/>
        <v>639</v>
      </c>
      <c r="B640" s="1" t="s">
        <v>733</v>
      </c>
      <c r="C640" t="s">
        <v>734</v>
      </c>
      <c r="D640" t="s">
        <v>84</v>
      </c>
      <c r="E640" s="33" t="s">
        <v>81</v>
      </c>
      <c r="F640" s="33" t="s">
        <v>7</v>
      </c>
      <c r="G640" s="33" t="s">
        <v>7</v>
      </c>
      <c r="H640" s="33" t="s">
        <v>7</v>
      </c>
      <c r="I640" s="33" t="s">
        <v>7</v>
      </c>
      <c r="J640" s="33" t="s">
        <v>7</v>
      </c>
      <c r="K640" s="34">
        <v>1</v>
      </c>
      <c r="L640" s="34" t="str">
        <f>IF(Noms_de_les_cases[[#This Row],[Nivell 
d''us (%)]]&gt;0.7,"Habitual",IF(Noms_de_les_cases[[#This Row],[Nivell 
d''us (%)]]&lt;0.3,"Minoritari","Ocasional"))</f>
        <v>Habitual</v>
      </c>
      <c r="M640" s="33" t="s">
        <v>14</v>
      </c>
      <c r="N640" s="33" t="s">
        <v>17</v>
      </c>
      <c r="O640" t="s">
        <v>1218</v>
      </c>
      <c r="P640" t="s">
        <v>1228</v>
      </c>
    </row>
    <row r="641" spans="1:16" x14ac:dyDescent="0.35">
      <c r="A641" s="1">
        <f t="shared" si="9"/>
        <v>640</v>
      </c>
      <c r="B641" s="1" t="s">
        <v>957</v>
      </c>
      <c r="C641" t="s">
        <v>956</v>
      </c>
      <c r="D641" t="s">
        <v>89</v>
      </c>
      <c r="E641" s="33" t="s">
        <v>81</v>
      </c>
      <c r="F641" s="33" t="s">
        <v>7</v>
      </c>
      <c r="G641" s="33" t="s">
        <v>7</v>
      </c>
      <c r="H641" s="33" t="s">
        <v>7</v>
      </c>
      <c r="I641" s="33" t="s">
        <v>8</v>
      </c>
      <c r="J641" s="33" t="s">
        <v>8</v>
      </c>
      <c r="K641" s="34">
        <v>0.4</v>
      </c>
      <c r="L641" s="34" t="str">
        <f>IF(Noms_de_les_cases[[#This Row],[Nivell 
d''us (%)]]&gt;0.7,"Habitual",IF(Noms_de_les_cases[[#This Row],[Nivell 
d''us (%)]]&lt;0.3,"Minoritari","Ocasional"))</f>
        <v>Ocasional</v>
      </c>
      <c r="M641" s="33" t="s">
        <v>14</v>
      </c>
      <c r="N641" s="33" t="s">
        <v>17</v>
      </c>
      <c r="O641" t="s">
        <v>1218</v>
      </c>
      <c r="P641" t="s">
        <v>1228</v>
      </c>
    </row>
    <row r="642" spans="1:16" x14ac:dyDescent="0.35">
      <c r="A642" s="1">
        <f t="shared" si="9"/>
        <v>641</v>
      </c>
      <c r="B642" s="1" t="s">
        <v>470</v>
      </c>
      <c r="C642" t="s">
        <v>469</v>
      </c>
      <c r="D642" t="s">
        <v>85</v>
      </c>
      <c r="E642" s="33" t="s">
        <v>81</v>
      </c>
      <c r="F642" s="33" t="s">
        <v>7</v>
      </c>
      <c r="G642" s="33" t="s">
        <v>7</v>
      </c>
      <c r="H642" s="33" t="s">
        <v>7</v>
      </c>
      <c r="I642" s="33" t="s">
        <v>8</v>
      </c>
      <c r="J642" s="33" t="s">
        <v>8</v>
      </c>
      <c r="K642" s="34">
        <v>0.2</v>
      </c>
      <c r="L642" s="34" t="str">
        <f>IF(Noms_de_les_cases[[#This Row],[Nivell 
d''us (%)]]&gt;0.7,"Habitual",IF(Noms_de_les_cases[[#This Row],[Nivell 
d''us (%)]]&lt;0.3,"Minoritari","Ocasional"))</f>
        <v>Minoritari</v>
      </c>
      <c r="M642" s="33" t="s">
        <v>14</v>
      </c>
      <c r="N642" s="33" t="s">
        <v>17</v>
      </c>
      <c r="O642" t="s">
        <v>1218</v>
      </c>
      <c r="P642" t="s">
        <v>1228</v>
      </c>
    </row>
    <row r="643" spans="1:16" x14ac:dyDescent="0.35">
      <c r="A643" s="1">
        <f t="shared" si="9"/>
        <v>642</v>
      </c>
      <c r="B643" s="1" t="s">
        <v>1094</v>
      </c>
      <c r="C643" t="s">
        <v>31</v>
      </c>
      <c r="D643" t="s">
        <v>24</v>
      </c>
      <c r="E643" s="33" t="s">
        <v>81</v>
      </c>
      <c r="F643" s="33" t="s">
        <v>8</v>
      </c>
      <c r="G643" s="33" t="s">
        <v>7</v>
      </c>
      <c r="H643" s="33" t="s">
        <v>7</v>
      </c>
      <c r="I643" s="33" t="s">
        <v>8</v>
      </c>
      <c r="J643" s="33" t="s">
        <v>8</v>
      </c>
      <c r="K643" s="34">
        <v>0.2</v>
      </c>
      <c r="L643" s="34" t="str">
        <f>IF(Noms_de_les_cases[[#This Row],[Nivell 
d''us (%)]]&gt;0.7,"Habitual",IF(Noms_de_les_cases[[#This Row],[Nivell 
d''us (%)]]&lt;0.3,"Minoritari","Ocasional"))</f>
        <v>Minoritari</v>
      </c>
      <c r="M643" s="33" t="s">
        <v>15</v>
      </c>
      <c r="N643" s="33" t="s">
        <v>18</v>
      </c>
      <c r="O643" t="s">
        <v>1218</v>
      </c>
      <c r="P643" t="s">
        <v>1268</v>
      </c>
    </row>
    <row r="644" spans="1:16" x14ac:dyDescent="0.35">
      <c r="A644" s="1">
        <f t="shared" ref="A644:A707" si="10">A643+1</f>
        <v>643</v>
      </c>
      <c r="B644" s="1" t="s">
        <v>711</v>
      </c>
      <c r="C644" t="s">
        <v>712</v>
      </c>
      <c r="D644" t="s">
        <v>84</v>
      </c>
      <c r="E644" s="33" t="s">
        <v>81</v>
      </c>
      <c r="F644" s="33" t="s">
        <v>7</v>
      </c>
      <c r="G644" s="33" t="s">
        <v>7</v>
      </c>
      <c r="H644" s="33" t="s">
        <v>7</v>
      </c>
      <c r="I644" s="33" t="s">
        <v>7</v>
      </c>
      <c r="J644" s="33" t="s">
        <v>7</v>
      </c>
      <c r="K644" s="34">
        <v>1</v>
      </c>
      <c r="L644" s="34" t="str">
        <f>IF(Noms_de_les_cases[[#This Row],[Nivell 
d''us (%)]]&gt;0.7,"Habitual",IF(Noms_de_les_cases[[#This Row],[Nivell 
d''us (%)]]&lt;0.3,"Minoritari","Ocasional"))</f>
        <v>Habitual</v>
      </c>
      <c r="M644" s="33" t="s">
        <v>15</v>
      </c>
      <c r="N644" s="33" t="s">
        <v>17</v>
      </c>
      <c r="O644" t="s">
        <v>1218</v>
      </c>
      <c r="P644" t="s">
        <v>1268</v>
      </c>
    </row>
    <row r="645" spans="1:16" x14ac:dyDescent="0.35">
      <c r="A645" s="1">
        <f t="shared" si="10"/>
        <v>644</v>
      </c>
      <c r="B645" s="1" t="s">
        <v>1093</v>
      </c>
      <c r="C645" t="s">
        <v>55</v>
      </c>
      <c r="D645" t="s">
        <v>6</v>
      </c>
      <c r="E645" s="33" t="s">
        <v>81</v>
      </c>
      <c r="F645" s="33" t="s">
        <v>8</v>
      </c>
      <c r="G645" s="33" t="s">
        <v>7</v>
      </c>
      <c r="H645" s="33" t="s">
        <v>7</v>
      </c>
      <c r="I645" s="33" t="s">
        <v>8</v>
      </c>
      <c r="J645" s="33" t="s">
        <v>8</v>
      </c>
      <c r="K645" s="34">
        <v>0.2</v>
      </c>
      <c r="L645" s="34" t="str">
        <f>IF(Noms_de_les_cases[[#This Row],[Nivell 
d''us (%)]]&gt;0.7,"Habitual",IF(Noms_de_les_cases[[#This Row],[Nivell 
d''us (%)]]&lt;0.3,"Minoritari","Ocasional"))</f>
        <v>Minoritari</v>
      </c>
      <c r="M645" s="33" t="s">
        <v>15</v>
      </c>
      <c r="N645" s="33" t="s">
        <v>18</v>
      </c>
      <c r="O645" t="s">
        <v>1218</v>
      </c>
      <c r="P645" t="s">
        <v>1268</v>
      </c>
    </row>
    <row r="646" spans="1:16" x14ac:dyDescent="0.35">
      <c r="A646" s="1">
        <f t="shared" si="10"/>
        <v>645</v>
      </c>
      <c r="B646" s="1" t="s">
        <v>801</v>
      </c>
      <c r="C646" t="s">
        <v>799</v>
      </c>
      <c r="D646" t="s">
        <v>24</v>
      </c>
      <c r="E646" s="33" t="s">
        <v>81</v>
      </c>
      <c r="F646" s="33" t="s">
        <v>8</v>
      </c>
      <c r="G646" s="33" t="s">
        <v>7</v>
      </c>
      <c r="H646" s="33" t="s">
        <v>7</v>
      </c>
      <c r="I646" s="33" t="s">
        <v>8</v>
      </c>
      <c r="J646" s="33" t="s">
        <v>7</v>
      </c>
      <c r="K646" s="34">
        <v>0.6</v>
      </c>
      <c r="L646" s="34" t="str">
        <f>IF(Noms_de_les_cases[[#This Row],[Nivell 
d''us (%)]]&gt;0.7,"Habitual",IF(Noms_de_les_cases[[#This Row],[Nivell 
d''us (%)]]&lt;0.3,"Minoritari","Ocasional"))</f>
        <v>Ocasional</v>
      </c>
      <c r="M646" s="33" t="s">
        <v>15</v>
      </c>
      <c r="N646" s="33" t="s">
        <v>18</v>
      </c>
      <c r="O646" t="s">
        <v>1218</v>
      </c>
      <c r="P646" t="s">
        <v>1268</v>
      </c>
    </row>
    <row r="647" spans="1:16" x14ac:dyDescent="0.35">
      <c r="A647" s="1">
        <f t="shared" si="10"/>
        <v>646</v>
      </c>
      <c r="B647" s="1" t="s">
        <v>206</v>
      </c>
      <c r="C647" t="s">
        <v>205</v>
      </c>
      <c r="D647" t="s">
        <v>24</v>
      </c>
      <c r="E647" s="33" t="s">
        <v>81</v>
      </c>
      <c r="F647" s="33" t="s">
        <v>7</v>
      </c>
      <c r="G647" s="33" t="s">
        <v>7</v>
      </c>
      <c r="H647" s="33" t="s">
        <v>7</v>
      </c>
      <c r="I647" s="33" t="s">
        <v>8</v>
      </c>
      <c r="J647" s="33" t="s">
        <v>8</v>
      </c>
      <c r="K647" s="34">
        <v>0.2</v>
      </c>
      <c r="L647" s="34" t="str">
        <f>IF(Noms_de_les_cases[[#This Row],[Nivell 
d''us (%)]]&gt;0.7,"Habitual",IF(Noms_de_les_cases[[#This Row],[Nivell 
d''us (%)]]&lt;0.3,"Minoritari","Ocasional"))</f>
        <v>Minoritari</v>
      </c>
      <c r="M647" s="33" t="s">
        <v>14</v>
      </c>
      <c r="N647" s="33" t="s">
        <v>17</v>
      </c>
      <c r="O647" t="s">
        <v>1218</v>
      </c>
      <c r="P647" t="s">
        <v>1228</v>
      </c>
    </row>
    <row r="648" spans="1:16" x14ac:dyDescent="0.35">
      <c r="A648" s="1">
        <f t="shared" si="10"/>
        <v>647</v>
      </c>
      <c r="B648" s="1" t="s">
        <v>807</v>
      </c>
      <c r="C648" t="s">
        <v>576</v>
      </c>
      <c r="D648" t="s">
        <v>85</v>
      </c>
      <c r="E648" s="33" t="s">
        <v>81</v>
      </c>
      <c r="F648" s="33" t="s">
        <v>8</v>
      </c>
      <c r="G648" s="33" t="s">
        <v>7</v>
      </c>
      <c r="H648" s="33" t="s">
        <v>7</v>
      </c>
      <c r="I648" s="33" t="s">
        <v>8</v>
      </c>
      <c r="J648" s="33" t="s">
        <v>7</v>
      </c>
      <c r="K648" s="34">
        <v>0.6</v>
      </c>
      <c r="L648" s="34" t="str">
        <f>IF(Noms_de_les_cases[[#This Row],[Nivell 
d''us (%)]]&gt;0.7,"Habitual",IF(Noms_de_les_cases[[#This Row],[Nivell 
d''us (%)]]&lt;0.3,"Minoritari","Ocasional"))</f>
        <v>Ocasional</v>
      </c>
      <c r="M648" s="33" t="s">
        <v>14</v>
      </c>
      <c r="N648" s="33" t="s">
        <v>18</v>
      </c>
      <c r="O648" t="s">
        <v>1218</v>
      </c>
      <c r="P648" t="s">
        <v>1228</v>
      </c>
    </row>
    <row r="649" spans="1:16" x14ac:dyDescent="0.35">
      <c r="A649" s="1">
        <f t="shared" si="10"/>
        <v>648</v>
      </c>
      <c r="B649" s="1" t="s">
        <v>807</v>
      </c>
      <c r="C649" t="s">
        <v>205</v>
      </c>
      <c r="D649" t="s">
        <v>24</v>
      </c>
      <c r="E649" s="33" t="s">
        <v>81</v>
      </c>
      <c r="F649" s="33" t="s">
        <v>8</v>
      </c>
      <c r="G649" s="33" t="s">
        <v>7</v>
      </c>
      <c r="H649" s="33" t="s">
        <v>7</v>
      </c>
      <c r="I649" s="33" t="s">
        <v>8</v>
      </c>
      <c r="J649" s="33" t="s">
        <v>8</v>
      </c>
      <c r="K649" s="34">
        <v>0.4</v>
      </c>
      <c r="L649" s="34" t="str">
        <f>IF(Noms_de_les_cases[[#This Row],[Nivell 
d''us (%)]]&gt;0.7,"Habitual",IF(Noms_de_les_cases[[#This Row],[Nivell 
d''us (%)]]&lt;0.3,"Minoritari","Ocasional"))</f>
        <v>Ocasional</v>
      </c>
      <c r="M649" s="33" t="s">
        <v>14</v>
      </c>
      <c r="N649" s="33" t="s">
        <v>18</v>
      </c>
      <c r="O649" t="s">
        <v>1218</v>
      </c>
      <c r="P649" t="s">
        <v>1228</v>
      </c>
    </row>
    <row r="650" spans="1:16" x14ac:dyDescent="0.35">
      <c r="A650" s="1">
        <f t="shared" si="10"/>
        <v>649</v>
      </c>
      <c r="B650" s="1" t="s">
        <v>1056</v>
      </c>
      <c r="C650" t="s">
        <v>106</v>
      </c>
      <c r="D650" t="s">
        <v>90</v>
      </c>
      <c r="E650" s="33" t="s">
        <v>81</v>
      </c>
      <c r="F650" s="33" t="s">
        <v>7</v>
      </c>
      <c r="G650" s="33" t="s">
        <v>7</v>
      </c>
      <c r="H650" s="33" t="s">
        <v>7</v>
      </c>
      <c r="I650" s="33" t="s">
        <v>8</v>
      </c>
      <c r="J650" s="33" t="s">
        <v>8</v>
      </c>
      <c r="K650" s="34">
        <v>0.2</v>
      </c>
      <c r="L650" s="34" t="str">
        <f>IF(Noms_de_les_cases[[#This Row],[Nivell 
d''us (%)]]&gt;0.7,"Habitual",IF(Noms_de_les_cases[[#This Row],[Nivell 
d''us (%)]]&lt;0.3,"Minoritari","Ocasional"))</f>
        <v>Minoritari</v>
      </c>
      <c r="M650" s="33" t="s">
        <v>15</v>
      </c>
      <c r="N650" s="33" t="s">
        <v>17</v>
      </c>
      <c r="O650" t="s">
        <v>1218</v>
      </c>
      <c r="P650" t="s">
        <v>1268</v>
      </c>
    </row>
    <row r="651" spans="1:16" x14ac:dyDescent="0.35">
      <c r="A651" s="1">
        <f t="shared" si="10"/>
        <v>650</v>
      </c>
      <c r="B651" s="1" t="s">
        <v>668</v>
      </c>
      <c r="C651" t="s">
        <v>669</v>
      </c>
      <c r="D651" t="s">
        <v>84</v>
      </c>
      <c r="E651" s="33" t="s">
        <v>81</v>
      </c>
      <c r="F651" s="33" t="s">
        <v>7</v>
      </c>
      <c r="G651" s="33" t="s">
        <v>7</v>
      </c>
      <c r="H651" s="33" t="s">
        <v>7</v>
      </c>
      <c r="I651" s="33" t="s">
        <v>7</v>
      </c>
      <c r="J651" s="33" t="s">
        <v>7</v>
      </c>
      <c r="K651" s="34">
        <v>1</v>
      </c>
      <c r="L651" s="34" t="str">
        <f>IF(Noms_de_les_cases[[#This Row],[Nivell 
d''us (%)]]&gt;0.7,"Habitual",IF(Noms_de_les_cases[[#This Row],[Nivell 
d''us (%)]]&lt;0.3,"Minoritari","Ocasional"))</f>
        <v>Habitual</v>
      </c>
      <c r="M651" s="33" t="s">
        <v>14</v>
      </c>
      <c r="N651" s="33" t="s">
        <v>17</v>
      </c>
      <c r="O651" t="s">
        <v>1218</v>
      </c>
      <c r="P651" t="s">
        <v>1228</v>
      </c>
    </row>
    <row r="652" spans="1:16" x14ac:dyDescent="0.35">
      <c r="A652" s="1">
        <f t="shared" si="10"/>
        <v>651</v>
      </c>
      <c r="B652" s="1" t="s">
        <v>129</v>
      </c>
      <c r="C652" t="s">
        <v>567</v>
      </c>
      <c r="D652" t="s">
        <v>85</v>
      </c>
      <c r="E652" s="33" t="s">
        <v>81</v>
      </c>
      <c r="F652" s="33" t="s">
        <v>7</v>
      </c>
      <c r="G652" s="33" t="s">
        <v>7</v>
      </c>
      <c r="H652" s="33" t="s">
        <v>7</v>
      </c>
      <c r="I652" s="33" t="s">
        <v>7</v>
      </c>
      <c r="J652" s="33" t="s">
        <v>7</v>
      </c>
      <c r="K652" s="34">
        <v>0.6</v>
      </c>
      <c r="L652" s="34" t="str">
        <f>IF(Noms_de_les_cases[[#This Row],[Nivell 
d''us (%)]]&gt;0.7,"Habitual",IF(Noms_de_les_cases[[#This Row],[Nivell 
d''us (%)]]&lt;0.3,"Minoritari","Ocasional"))</f>
        <v>Ocasional</v>
      </c>
      <c r="M652" s="33" t="s">
        <v>14</v>
      </c>
      <c r="N652" s="33" t="s">
        <v>17</v>
      </c>
      <c r="O652" t="s">
        <v>1218</v>
      </c>
      <c r="P652" t="s">
        <v>1228</v>
      </c>
    </row>
    <row r="653" spans="1:16" x14ac:dyDescent="0.35">
      <c r="A653" s="1">
        <f t="shared" si="10"/>
        <v>652</v>
      </c>
      <c r="B653" s="1" t="s">
        <v>129</v>
      </c>
      <c r="C653" t="s">
        <v>128</v>
      </c>
      <c r="D653" t="s">
        <v>88</v>
      </c>
      <c r="E653" s="33" t="s">
        <v>81</v>
      </c>
      <c r="F653" s="33" t="s">
        <v>7</v>
      </c>
      <c r="G653" s="33" t="s">
        <v>7</v>
      </c>
      <c r="H653" s="33" t="s">
        <v>7</v>
      </c>
      <c r="I653" s="33" t="s">
        <v>8</v>
      </c>
      <c r="J653" s="33" t="s">
        <v>7</v>
      </c>
      <c r="K653" s="34">
        <v>0.6</v>
      </c>
      <c r="L653" s="34" t="str">
        <f>IF(Noms_de_les_cases[[#This Row],[Nivell 
d''us (%)]]&gt;0.7,"Habitual",IF(Noms_de_les_cases[[#This Row],[Nivell 
d''us (%)]]&lt;0.3,"Minoritari","Ocasional"))</f>
        <v>Ocasional</v>
      </c>
      <c r="M653" s="33" t="s">
        <v>14</v>
      </c>
      <c r="N653" s="33" t="s">
        <v>20</v>
      </c>
      <c r="O653" t="s">
        <v>1218</v>
      </c>
      <c r="P653" t="s">
        <v>1228</v>
      </c>
    </row>
    <row r="654" spans="1:16" x14ac:dyDescent="0.35">
      <c r="A654" s="1">
        <f t="shared" si="10"/>
        <v>653</v>
      </c>
      <c r="B654" s="1" t="s">
        <v>129</v>
      </c>
      <c r="C654" t="s">
        <v>62</v>
      </c>
      <c r="D654" t="s">
        <v>6</v>
      </c>
      <c r="E654" s="33" t="s">
        <v>81</v>
      </c>
      <c r="F654" s="33" t="s">
        <v>7</v>
      </c>
      <c r="G654" s="33" t="s">
        <v>8</v>
      </c>
      <c r="H654" s="33" t="s">
        <v>7</v>
      </c>
      <c r="I654" s="33" t="s">
        <v>8</v>
      </c>
      <c r="J654" s="33" t="s">
        <v>8</v>
      </c>
      <c r="K654" s="34">
        <v>0.2</v>
      </c>
      <c r="L654" s="34" t="str">
        <f>IF(Noms_de_les_cases[[#This Row],[Nivell 
d''us (%)]]&gt;0.7,"Habitual",IF(Noms_de_les_cases[[#This Row],[Nivell 
d''us (%)]]&lt;0.3,"Minoritari","Ocasional"))</f>
        <v>Minoritari</v>
      </c>
      <c r="M654" s="33" t="s">
        <v>14</v>
      </c>
      <c r="N654" s="33" t="s">
        <v>17</v>
      </c>
      <c r="O654" s="5" t="s">
        <v>1218</v>
      </c>
      <c r="P654" t="s">
        <v>1228</v>
      </c>
    </row>
    <row r="655" spans="1:16" x14ac:dyDescent="0.35">
      <c r="A655" s="1">
        <f t="shared" si="10"/>
        <v>654</v>
      </c>
      <c r="B655" s="1" t="s">
        <v>11</v>
      </c>
      <c r="C655" t="s">
        <v>12</v>
      </c>
      <c r="D655" t="s">
        <v>6</v>
      </c>
      <c r="E655" s="33" t="s">
        <v>81</v>
      </c>
      <c r="F655" s="33" t="s">
        <v>7</v>
      </c>
      <c r="G655" s="33" t="s">
        <v>7</v>
      </c>
      <c r="H655" s="33" t="s">
        <v>7</v>
      </c>
      <c r="I655" s="33" t="s">
        <v>7</v>
      </c>
      <c r="J655" s="33" t="s">
        <v>7</v>
      </c>
      <c r="K655" s="34">
        <v>0.8</v>
      </c>
      <c r="L655" s="34" t="str">
        <f>IF(Noms_de_les_cases[[#This Row],[Nivell 
d''us (%)]]&gt;0.7,"Habitual",IF(Noms_de_les_cases[[#This Row],[Nivell 
d''us (%)]]&lt;0.3,"Minoritari","Ocasional"))</f>
        <v>Habitual</v>
      </c>
      <c r="M655" s="33" t="s">
        <v>78</v>
      </c>
      <c r="N655" s="33" t="s">
        <v>20</v>
      </c>
      <c r="O655" s="5" t="s">
        <v>1218</v>
      </c>
      <c r="P655" t="s">
        <v>1224</v>
      </c>
    </row>
    <row r="656" spans="1:16" x14ac:dyDescent="0.35">
      <c r="A656" s="1">
        <f t="shared" si="10"/>
        <v>655</v>
      </c>
      <c r="B656" s="1" t="s">
        <v>1467</v>
      </c>
      <c r="C656" t="s">
        <v>157</v>
      </c>
      <c r="D656" t="s">
        <v>89</v>
      </c>
      <c r="E656" s="33" t="s">
        <v>81</v>
      </c>
      <c r="F656" s="33" t="s">
        <v>7</v>
      </c>
      <c r="G656" s="33" t="s">
        <v>8</v>
      </c>
      <c r="H656" s="33" t="s">
        <v>7</v>
      </c>
      <c r="I656" s="33" t="s">
        <v>8</v>
      </c>
      <c r="J656" s="33" t="s">
        <v>8</v>
      </c>
      <c r="K656" s="34">
        <v>0.2</v>
      </c>
      <c r="L656" s="34" t="str">
        <f>IF(Noms_de_les_cases[[#This Row],[Nivell 
d''us (%)]]&gt;0.7,"Habitual",IF(Noms_de_les_cases[[#This Row],[Nivell 
d''us (%)]]&lt;0.3,"Minoritari","Ocasional"))</f>
        <v>Minoritari</v>
      </c>
      <c r="M656" s="33" t="s">
        <v>78</v>
      </c>
      <c r="N656" s="33" t="s">
        <v>17</v>
      </c>
      <c r="O656" t="s">
        <v>1219</v>
      </c>
      <c r="P656" t="s">
        <v>1225</v>
      </c>
    </row>
    <row r="657" spans="1:16" x14ac:dyDescent="0.35">
      <c r="A657" s="1">
        <f t="shared" si="10"/>
        <v>656</v>
      </c>
      <c r="B657" s="1" t="s">
        <v>1492</v>
      </c>
      <c r="C657" t="s">
        <v>12</v>
      </c>
      <c r="D657" t="s">
        <v>6</v>
      </c>
      <c r="E657" s="33" t="s">
        <v>81</v>
      </c>
      <c r="F657" s="33" t="s">
        <v>7</v>
      </c>
      <c r="G657" s="33" t="s">
        <v>7</v>
      </c>
      <c r="H657" s="33" t="s">
        <v>7</v>
      </c>
      <c r="I657" s="33" t="s">
        <v>8</v>
      </c>
      <c r="J657" s="33" t="s">
        <v>8</v>
      </c>
      <c r="K657" s="34">
        <v>0.2</v>
      </c>
      <c r="L657" s="34" t="str">
        <f>IF(Noms_de_les_cases[[#This Row],[Nivell 
d''us (%)]]&gt;0.7,"Habitual",IF(Noms_de_les_cases[[#This Row],[Nivell 
d''us (%)]]&lt;0.3,"Minoritari","Ocasional"))</f>
        <v>Minoritari</v>
      </c>
      <c r="M657" s="33" t="s">
        <v>78</v>
      </c>
      <c r="N657" s="33" t="s">
        <v>17</v>
      </c>
      <c r="O657" s="5" t="s">
        <v>1219</v>
      </c>
      <c r="P657" t="s">
        <v>1225</v>
      </c>
    </row>
    <row r="658" spans="1:16" x14ac:dyDescent="0.35">
      <c r="A658" s="1">
        <f t="shared" si="10"/>
        <v>657</v>
      </c>
      <c r="B658" s="1" t="s">
        <v>196</v>
      </c>
      <c r="C658" t="s">
        <v>195</v>
      </c>
      <c r="D658" t="s">
        <v>91</v>
      </c>
      <c r="E658" s="33" t="s">
        <v>81</v>
      </c>
      <c r="F658" s="33" t="s">
        <v>7</v>
      </c>
      <c r="G658" s="33" t="s">
        <v>7</v>
      </c>
      <c r="H658" s="33" t="s">
        <v>7</v>
      </c>
      <c r="I658" s="33" t="s">
        <v>8</v>
      </c>
      <c r="J658" s="33" t="s">
        <v>7</v>
      </c>
      <c r="K658" s="34">
        <v>0.6</v>
      </c>
      <c r="L658" s="34" t="str">
        <f>IF(Noms_de_les_cases[[#This Row],[Nivell 
d''us (%)]]&gt;0.7,"Habitual",IF(Noms_de_les_cases[[#This Row],[Nivell 
d''us (%)]]&lt;0.3,"Minoritari","Ocasional"))</f>
        <v>Ocasional</v>
      </c>
      <c r="M658" s="33" t="s">
        <v>14</v>
      </c>
      <c r="N658" s="33" t="s">
        <v>17</v>
      </c>
      <c r="O658" t="s">
        <v>1218</v>
      </c>
      <c r="P658" t="s">
        <v>1228</v>
      </c>
    </row>
    <row r="659" spans="1:16" x14ac:dyDescent="0.35">
      <c r="A659" s="1">
        <f t="shared" si="10"/>
        <v>658</v>
      </c>
      <c r="B659" s="1" t="s">
        <v>154</v>
      </c>
      <c r="C659" t="s">
        <v>1465</v>
      </c>
      <c r="D659" t="s">
        <v>89</v>
      </c>
      <c r="E659" s="33" t="s">
        <v>81</v>
      </c>
      <c r="F659" s="33" t="s">
        <v>7</v>
      </c>
      <c r="G659" s="33" t="s">
        <v>8</v>
      </c>
      <c r="H659" s="33" t="s">
        <v>7</v>
      </c>
      <c r="I659" s="33" t="s">
        <v>8</v>
      </c>
      <c r="J659" s="33" t="s">
        <v>8</v>
      </c>
      <c r="K659" s="34">
        <v>0.2</v>
      </c>
      <c r="L659" s="34" t="str">
        <f>IF(Noms_de_les_cases[[#This Row],[Nivell 
d''us (%)]]&gt;0.7,"Habitual",IF(Noms_de_les_cases[[#This Row],[Nivell 
d''us (%)]]&lt;0.3,"Minoritari","Ocasional"))</f>
        <v>Minoritari</v>
      </c>
      <c r="M659" s="33" t="s">
        <v>16</v>
      </c>
      <c r="N659" s="33" t="s">
        <v>18</v>
      </c>
      <c r="O659" t="s">
        <v>1221</v>
      </c>
      <c r="P659" t="s">
        <v>1239</v>
      </c>
    </row>
    <row r="660" spans="1:16" x14ac:dyDescent="0.35">
      <c r="A660" s="1">
        <f t="shared" si="10"/>
        <v>659</v>
      </c>
      <c r="B660" s="1" t="s">
        <v>408</v>
      </c>
      <c r="C660" t="s">
        <v>409</v>
      </c>
      <c r="D660" t="s">
        <v>86</v>
      </c>
      <c r="E660" s="33" t="s">
        <v>81</v>
      </c>
      <c r="F660" s="33" t="s">
        <v>7</v>
      </c>
      <c r="G660" s="33" t="s">
        <v>8</v>
      </c>
      <c r="H660" s="33" t="s">
        <v>7</v>
      </c>
      <c r="I660" s="33" t="s">
        <v>8</v>
      </c>
      <c r="J660" s="33" t="s">
        <v>8</v>
      </c>
      <c r="K660" s="34">
        <v>0.2</v>
      </c>
      <c r="L660" s="34" t="str">
        <f>IF(Noms_de_les_cases[[#This Row],[Nivell 
d''us (%)]]&gt;0.7,"Habitual",IF(Noms_de_les_cases[[#This Row],[Nivell 
d''us (%)]]&lt;0.3,"Minoritari","Ocasional"))</f>
        <v>Minoritari</v>
      </c>
      <c r="M660" s="33" t="s">
        <v>78</v>
      </c>
      <c r="N660" s="33" t="s">
        <v>17</v>
      </c>
      <c r="O660" t="s">
        <v>1219</v>
      </c>
      <c r="P660" t="s">
        <v>1225</v>
      </c>
    </row>
    <row r="661" spans="1:16" x14ac:dyDescent="0.35">
      <c r="A661" s="1">
        <f t="shared" si="10"/>
        <v>660</v>
      </c>
      <c r="B661" s="1" t="s">
        <v>1485</v>
      </c>
      <c r="C661" t="s">
        <v>230</v>
      </c>
      <c r="D661" t="s">
        <v>88</v>
      </c>
      <c r="E661" s="33" t="s">
        <v>81</v>
      </c>
      <c r="F661" s="33" t="s">
        <v>7</v>
      </c>
      <c r="G661" s="33" t="s">
        <v>7</v>
      </c>
      <c r="H661" s="33" t="s">
        <v>7</v>
      </c>
      <c r="I661" s="33" t="s">
        <v>8</v>
      </c>
      <c r="J661" s="33" t="s">
        <v>8</v>
      </c>
      <c r="K661" s="34">
        <v>0.2</v>
      </c>
      <c r="L661" s="34" t="str">
        <f>IF(Noms_de_les_cases[[#This Row],[Nivell 
d''us (%)]]&gt;0.7,"Habitual",IF(Noms_de_les_cases[[#This Row],[Nivell 
d''us (%)]]&lt;0.3,"Minoritari","Ocasional"))</f>
        <v>Minoritari</v>
      </c>
      <c r="M661" s="33" t="s">
        <v>16</v>
      </c>
      <c r="N661" s="33" t="s">
        <v>17</v>
      </c>
      <c r="O661" t="s">
        <v>1219</v>
      </c>
      <c r="P661" t="s">
        <v>1225</v>
      </c>
    </row>
    <row r="662" spans="1:16" x14ac:dyDescent="0.35">
      <c r="A662" s="1">
        <f t="shared" si="10"/>
        <v>661</v>
      </c>
      <c r="B662" s="1" t="s">
        <v>1061</v>
      </c>
      <c r="C662" t="s">
        <v>921</v>
      </c>
      <c r="D662" t="s">
        <v>89</v>
      </c>
      <c r="E662" s="33" t="s">
        <v>81</v>
      </c>
      <c r="F662" s="33" t="s">
        <v>7</v>
      </c>
      <c r="G662" s="33" t="s">
        <v>7</v>
      </c>
      <c r="H662" s="33" t="s">
        <v>7</v>
      </c>
      <c r="I662" s="33" t="s">
        <v>8</v>
      </c>
      <c r="J662" s="33" t="s">
        <v>8</v>
      </c>
      <c r="K662" s="34">
        <v>0.4</v>
      </c>
      <c r="L662" s="34" t="str">
        <f>IF(Noms_de_les_cases[[#This Row],[Nivell 
d''us (%)]]&gt;0.7,"Habitual",IF(Noms_de_les_cases[[#This Row],[Nivell 
d''us (%)]]&lt;0.3,"Minoritari","Ocasional"))</f>
        <v>Ocasional</v>
      </c>
      <c r="M662" s="33" t="s">
        <v>78</v>
      </c>
      <c r="N662" s="33" t="s">
        <v>17</v>
      </c>
      <c r="O662" t="s">
        <v>1219</v>
      </c>
      <c r="P662" t="s">
        <v>1225</v>
      </c>
    </row>
    <row r="663" spans="1:16" x14ac:dyDescent="0.35">
      <c r="A663" s="1">
        <f t="shared" si="10"/>
        <v>662</v>
      </c>
      <c r="B663" s="1" t="s">
        <v>111</v>
      </c>
      <c r="C663" t="s">
        <v>110</v>
      </c>
      <c r="D663" t="s">
        <v>90</v>
      </c>
      <c r="E663" s="33" t="s">
        <v>81</v>
      </c>
      <c r="F663" s="33" t="s">
        <v>7</v>
      </c>
      <c r="G663" s="33" t="s">
        <v>7</v>
      </c>
      <c r="H663" s="33" t="s">
        <v>7</v>
      </c>
      <c r="I663" s="33" t="s">
        <v>8</v>
      </c>
      <c r="J663" s="33" t="s">
        <v>7</v>
      </c>
      <c r="K663" s="34">
        <v>0.8</v>
      </c>
      <c r="L663" s="34" t="str">
        <f>IF(Noms_de_les_cases[[#This Row],[Nivell 
d''us (%)]]&gt;0.7,"Habitual",IF(Noms_de_les_cases[[#This Row],[Nivell 
d''us (%)]]&lt;0.3,"Minoritari","Ocasional"))</f>
        <v>Habitual</v>
      </c>
      <c r="M663" s="33" t="s">
        <v>14</v>
      </c>
      <c r="N663" s="33" t="s">
        <v>19</v>
      </c>
      <c r="O663" t="s">
        <v>1218</v>
      </c>
      <c r="P663" t="s">
        <v>1228</v>
      </c>
    </row>
    <row r="664" spans="1:16" x14ac:dyDescent="0.35">
      <c r="A664" s="1">
        <f t="shared" si="10"/>
        <v>663</v>
      </c>
      <c r="B664" s="1" t="s">
        <v>514</v>
      </c>
      <c r="C664" t="s">
        <v>510</v>
      </c>
      <c r="D664" t="s">
        <v>85</v>
      </c>
      <c r="E664" s="33" t="s">
        <v>81</v>
      </c>
      <c r="F664" s="33" t="s">
        <v>7</v>
      </c>
      <c r="G664" s="33" t="s">
        <v>7</v>
      </c>
      <c r="H664" s="33" t="s">
        <v>7</v>
      </c>
      <c r="I664" s="33" t="s">
        <v>8</v>
      </c>
      <c r="J664" s="33" t="s">
        <v>8</v>
      </c>
      <c r="K664" s="34">
        <v>0.4</v>
      </c>
      <c r="L664" s="34" t="str">
        <f>IF(Noms_de_les_cases[[#This Row],[Nivell 
d''us (%)]]&gt;0.7,"Habitual",IF(Noms_de_les_cases[[#This Row],[Nivell 
d''us (%)]]&lt;0.3,"Minoritari","Ocasional"))</f>
        <v>Ocasional</v>
      </c>
      <c r="M664" s="33" t="s">
        <v>16</v>
      </c>
      <c r="N664" s="33" t="s">
        <v>18</v>
      </c>
      <c r="O664" t="s">
        <v>1221</v>
      </c>
      <c r="P664" t="s">
        <v>1239</v>
      </c>
    </row>
    <row r="665" spans="1:16" x14ac:dyDescent="0.35">
      <c r="A665" s="1">
        <f t="shared" si="10"/>
        <v>664</v>
      </c>
      <c r="B665" s="1" t="s">
        <v>63</v>
      </c>
      <c r="C665" t="s">
        <v>64</v>
      </c>
      <c r="D665" t="s">
        <v>6</v>
      </c>
      <c r="E665" s="33" t="s">
        <v>81</v>
      </c>
      <c r="F665" s="33" t="s">
        <v>7</v>
      </c>
      <c r="G665" s="33" t="s">
        <v>7</v>
      </c>
      <c r="H665" s="33" t="s">
        <v>7</v>
      </c>
      <c r="I665" s="33" t="s">
        <v>7</v>
      </c>
      <c r="J665" s="33" t="s">
        <v>7</v>
      </c>
      <c r="K665" s="34">
        <v>0.6</v>
      </c>
      <c r="L665" s="34" t="str">
        <f>IF(Noms_de_les_cases[[#This Row],[Nivell 
d''us (%)]]&gt;0.7,"Habitual",IF(Noms_de_les_cases[[#This Row],[Nivell 
d''us (%)]]&lt;0.3,"Minoritari","Ocasional"))</f>
        <v>Ocasional</v>
      </c>
      <c r="M665" s="33" t="s">
        <v>16</v>
      </c>
      <c r="N665" s="33" t="s">
        <v>17</v>
      </c>
      <c r="O665" t="s">
        <v>1221</v>
      </c>
      <c r="P665" t="s">
        <v>1239</v>
      </c>
    </row>
    <row r="666" spans="1:16" x14ac:dyDescent="0.35">
      <c r="A666" s="1">
        <f t="shared" si="10"/>
        <v>665</v>
      </c>
      <c r="B666" s="1" t="s">
        <v>360</v>
      </c>
      <c r="C666" t="s">
        <v>361</v>
      </c>
      <c r="D666" t="s">
        <v>92</v>
      </c>
      <c r="E666" s="33" t="s">
        <v>81</v>
      </c>
      <c r="F666" s="33" t="s">
        <v>7</v>
      </c>
      <c r="G666" s="33" t="s">
        <v>7</v>
      </c>
      <c r="H666" s="33" t="s">
        <v>7</v>
      </c>
      <c r="I666" s="33" t="s">
        <v>7</v>
      </c>
      <c r="J666" s="33" t="s">
        <v>8</v>
      </c>
      <c r="K666" s="34">
        <v>0.4</v>
      </c>
      <c r="L666" s="34" t="str">
        <f>IF(Noms_de_les_cases[[#This Row],[Nivell 
d''us (%)]]&gt;0.7,"Habitual",IF(Noms_de_les_cases[[#This Row],[Nivell 
d''us (%)]]&lt;0.3,"Minoritari","Ocasional"))</f>
        <v>Ocasional</v>
      </c>
      <c r="M666" s="33" t="s">
        <v>14</v>
      </c>
      <c r="N666" s="33" t="s">
        <v>17</v>
      </c>
      <c r="O666" t="s">
        <v>1222</v>
      </c>
      <c r="P666" t="s">
        <v>1229</v>
      </c>
    </row>
    <row r="667" spans="1:16" x14ac:dyDescent="0.35">
      <c r="A667" s="1">
        <f t="shared" si="10"/>
        <v>666</v>
      </c>
      <c r="B667" s="1" t="s">
        <v>885</v>
      </c>
      <c r="C667" t="s">
        <v>886</v>
      </c>
      <c r="D667" t="s">
        <v>181</v>
      </c>
      <c r="E667" s="33" t="s">
        <v>81</v>
      </c>
      <c r="F667" s="33" t="s">
        <v>7</v>
      </c>
      <c r="G667" s="33" t="s">
        <v>7</v>
      </c>
      <c r="H667" s="33" t="s">
        <v>7</v>
      </c>
      <c r="I667" s="33" t="s">
        <v>7</v>
      </c>
      <c r="J667" s="33" t="s">
        <v>7</v>
      </c>
      <c r="K667" s="34">
        <v>1</v>
      </c>
      <c r="L667" s="34" t="str">
        <f>IF(Noms_de_les_cases[[#This Row],[Nivell 
d''us (%)]]&gt;0.7,"Habitual",IF(Noms_de_les_cases[[#This Row],[Nivell 
d''us (%)]]&lt;0.3,"Minoritari","Ocasional"))</f>
        <v>Habitual</v>
      </c>
      <c r="M667" s="33" t="s">
        <v>16</v>
      </c>
      <c r="N667" s="33" t="s">
        <v>17</v>
      </c>
      <c r="O667" t="s">
        <v>1221</v>
      </c>
      <c r="P667" t="s">
        <v>1239</v>
      </c>
    </row>
    <row r="668" spans="1:16" x14ac:dyDescent="0.35">
      <c r="A668" s="1">
        <f t="shared" si="10"/>
        <v>667</v>
      </c>
      <c r="B668" s="1" t="s">
        <v>1008</v>
      </c>
      <c r="C668" t="s">
        <v>1009</v>
      </c>
      <c r="D668" t="s">
        <v>89</v>
      </c>
      <c r="E668" s="33" t="s">
        <v>81</v>
      </c>
      <c r="F668" s="33" t="s">
        <v>7</v>
      </c>
      <c r="G668" s="33" t="s">
        <v>7</v>
      </c>
      <c r="H668" s="33" t="s">
        <v>7</v>
      </c>
      <c r="I668" s="33" t="s">
        <v>7</v>
      </c>
      <c r="J668" s="33" t="s">
        <v>7</v>
      </c>
      <c r="K668" s="34">
        <v>0.6</v>
      </c>
      <c r="L668" s="34" t="str">
        <f>IF(Noms_de_les_cases[[#This Row],[Nivell 
d''us (%)]]&gt;0.7,"Habitual",IF(Noms_de_les_cases[[#This Row],[Nivell 
d''us (%)]]&lt;0.3,"Minoritari","Ocasional"))</f>
        <v>Ocasional</v>
      </c>
      <c r="M668" s="33" t="s">
        <v>14</v>
      </c>
      <c r="N668" s="33" t="s">
        <v>17</v>
      </c>
      <c r="O668" t="s">
        <v>1218</v>
      </c>
      <c r="P668" t="s">
        <v>1228</v>
      </c>
    </row>
    <row r="669" spans="1:16" x14ac:dyDescent="0.35">
      <c r="A669" s="1">
        <f t="shared" si="10"/>
        <v>668</v>
      </c>
      <c r="B669" s="1" t="s">
        <v>533</v>
      </c>
      <c r="C669" t="s">
        <v>914</v>
      </c>
      <c r="D669" t="s">
        <v>89</v>
      </c>
      <c r="E669" s="33" t="s">
        <v>81</v>
      </c>
      <c r="F669" s="33" t="s">
        <v>7</v>
      </c>
      <c r="G669" s="33" t="s">
        <v>7</v>
      </c>
      <c r="H669" s="33" t="s">
        <v>7</v>
      </c>
      <c r="I669" s="33" t="s">
        <v>7</v>
      </c>
      <c r="J669" s="33" t="s">
        <v>7</v>
      </c>
      <c r="K669" s="34">
        <v>1</v>
      </c>
      <c r="L669" s="34" t="str">
        <f>IF(Noms_de_les_cases[[#This Row],[Nivell 
d''us (%)]]&gt;0.7,"Habitual",IF(Noms_de_les_cases[[#This Row],[Nivell 
d''us (%)]]&lt;0.3,"Minoritari","Ocasional"))</f>
        <v>Habitual</v>
      </c>
      <c r="M669" s="33" t="s">
        <v>14</v>
      </c>
      <c r="N669" s="33" t="s">
        <v>17</v>
      </c>
      <c r="O669" t="s">
        <v>1218</v>
      </c>
      <c r="P669" t="s">
        <v>1228</v>
      </c>
    </row>
    <row r="670" spans="1:16" x14ac:dyDescent="0.35">
      <c r="A670" s="1">
        <f t="shared" si="10"/>
        <v>669</v>
      </c>
      <c r="B670" s="1" t="s">
        <v>533</v>
      </c>
      <c r="C670" t="s">
        <v>534</v>
      </c>
      <c r="D670" t="s">
        <v>87</v>
      </c>
      <c r="E670" s="33" t="s">
        <v>81</v>
      </c>
      <c r="F670" s="33" t="s">
        <v>7</v>
      </c>
      <c r="G670" s="33" t="s">
        <v>7</v>
      </c>
      <c r="H670" s="33" t="s">
        <v>7</v>
      </c>
      <c r="I670" s="33" t="s">
        <v>7</v>
      </c>
      <c r="J670" s="33" t="s">
        <v>7</v>
      </c>
      <c r="K670" s="34">
        <v>0.6</v>
      </c>
      <c r="L670" s="34" t="str">
        <f>IF(Noms_de_les_cases[[#This Row],[Nivell 
d''us (%)]]&gt;0.7,"Habitual",IF(Noms_de_les_cases[[#This Row],[Nivell 
d''us (%)]]&lt;0.3,"Minoritari","Ocasional"))</f>
        <v>Ocasional</v>
      </c>
      <c r="M670" s="33" t="s">
        <v>14</v>
      </c>
      <c r="N670" s="33" t="s">
        <v>17</v>
      </c>
      <c r="O670" t="s">
        <v>1218</v>
      </c>
      <c r="P670" t="s">
        <v>1228</v>
      </c>
    </row>
    <row r="671" spans="1:16" x14ac:dyDescent="0.35">
      <c r="A671" s="1">
        <f t="shared" si="10"/>
        <v>670</v>
      </c>
      <c r="B671" s="1" t="s">
        <v>533</v>
      </c>
      <c r="C671" t="s">
        <v>618</v>
      </c>
      <c r="D671" t="s">
        <v>85</v>
      </c>
      <c r="E671" s="33" t="s">
        <v>81</v>
      </c>
      <c r="F671" s="33" t="s">
        <v>7</v>
      </c>
      <c r="G671" s="33" t="s">
        <v>7</v>
      </c>
      <c r="H671" s="33" t="s">
        <v>7</v>
      </c>
      <c r="I671" s="33" t="s">
        <v>7</v>
      </c>
      <c r="J671" s="33" t="s">
        <v>7</v>
      </c>
      <c r="K671" s="34">
        <v>0.8</v>
      </c>
      <c r="L671" s="34" t="str">
        <f>IF(Noms_de_les_cases[[#This Row],[Nivell 
d''us (%)]]&gt;0.7,"Habitual",IF(Noms_de_les_cases[[#This Row],[Nivell 
d''us (%)]]&lt;0.3,"Minoritari","Ocasional"))</f>
        <v>Habitual</v>
      </c>
      <c r="M671" s="33" t="s">
        <v>14</v>
      </c>
      <c r="N671" s="33" t="s">
        <v>17</v>
      </c>
      <c r="O671" t="s">
        <v>1218</v>
      </c>
      <c r="P671" t="s">
        <v>1228</v>
      </c>
    </row>
    <row r="672" spans="1:16" x14ac:dyDescent="0.35">
      <c r="A672" s="1">
        <f t="shared" si="10"/>
        <v>671</v>
      </c>
      <c r="B672" s="1" t="s">
        <v>631</v>
      </c>
      <c r="C672" t="s">
        <v>630</v>
      </c>
      <c r="D672" t="s">
        <v>84</v>
      </c>
      <c r="E672" s="33" t="s">
        <v>81</v>
      </c>
      <c r="F672" s="33" t="s">
        <v>7</v>
      </c>
      <c r="G672" s="33" t="s">
        <v>7</v>
      </c>
      <c r="H672" s="33" t="s">
        <v>7</v>
      </c>
      <c r="I672" s="33" t="s">
        <v>8</v>
      </c>
      <c r="J672" s="33" t="s">
        <v>8</v>
      </c>
      <c r="K672" s="34">
        <v>0.4</v>
      </c>
      <c r="L672" s="34" t="str">
        <f>IF(Noms_de_les_cases[[#This Row],[Nivell 
d''us (%)]]&gt;0.7,"Habitual",IF(Noms_de_les_cases[[#This Row],[Nivell 
d''us (%)]]&lt;0.3,"Minoritari","Ocasional"))</f>
        <v>Ocasional</v>
      </c>
      <c r="M672" s="33" t="s">
        <v>14</v>
      </c>
      <c r="N672" s="33" t="s">
        <v>17</v>
      </c>
      <c r="O672" t="s">
        <v>1218</v>
      </c>
      <c r="P672" t="s">
        <v>1228</v>
      </c>
    </row>
    <row r="673" spans="1:16" x14ac:dyDescent="0.35">
      <c r="A673" s="1">
        <f t="shared" si="10"/>
        <v>672</v>
      </c>
      <c r="B673" s="1" t="s">
        <v>384</v>
      </c>
      <c r="C673" t="s">
        <v>385</v>
      </c>
      <c r="D673" t="s">
        <v>92</v>
      </c>
      <c r="E673" s="33" t="s">
        <v>81</v>
      </c>
      <c r="F673" s="33" t="s">
        <v>7</v>
      </c>
      <c r="G673" s="33" t="s">
        <v>7</v>
      </c>
      <c r="H673" s="33" t="s">
        <v>8</v>
      </c>
      <c r="I673" s="33" t="s">
        <v>7</v>
      </c>
      <c r="J673" s="33" t="s">
        <v>8</v>
      </c>
      <c r="K673" s="34">
        <v>0.4</v>
      </c>
      <c r="L673" s="34" t="str">
        <f>IF(Noms_de_les_cases[[#This Row],[Nivell 
d''us (%)]]&gt;0.7,"Habitual",IF(Noms_de_les_cases[[#This Row],[Nivell 
d''us (%)]]&lt;0.3,"Minoritari","Ocasional"))</f>
        <v>Ocasional</v>
      </c>
      <c r="M673" s="33" t="s">
        <v>15</v>
      </c>
      <c r="N673" s="33" t="s">
        <v>17</v>
      </c>
      <c r="O673" t="s">
        <v>1218</v>
      </c>
      <c r="P673" t="s">
        <v>1268</v>
      </c>
    </row>
    <row r="674" spans="1:16" x14ac:dyDescent="0.35">
      <c r="A674" s="1">
        <f t="shared" si="10"/>
        <v>673</v>
      </c>
      <c r="B674" s="1" t="s">
        <v>1540</v>
      </c>
      <c r="C674" t="s">
        <v>301</v>
      </c>
      <c r="D674" t="s">
        <v>86</v>
      </c>
      <c r="E674" s="33" t="s">
        <v>81</v>
      </c>
      <c r="F674" s="33" t="s">
        <v>7</v>
      </c>
      <c r="G674" s="33" t="s">
        <v>7</v>
      </c>
      <c r="H674" s="33" t="s">
        <v>7</v>
      </c>
      <c r="I674" s="33" t="s">
        <v>8</v>
      </c>
      <c r="J674" s="33" t="s">
        <v>8</v>
      </c>
      <c r="K674" s="34">
        <v>0.2</v>
      </c>
      <c r="L674" s="34" t="str">
        <f>IF(Noms_de_les_cases[[#This Row],[Nivell 
d''us (%)]]&gt;0.7,"Habitual",IF(Noms_de_les_cases[[#This Row],[Nivell 
d''us (%)]]&lt;0.3,"Minoritari","Ocasional"))</f>
        <v>Minoritari</v>
      </c>
      <c r="M674" s="33" t="s">
        <v>78</v>
      </c>
      <c r="N674" s="33" t="s">
        <v>17</v>
      </c>
      <c r="O674" t="s">
        <v>1218</v>
      </c>
      <c r="P674" t="s">
        <v>1224</v>
      </c>
    </row>
    <row r="675" spans="1:16" x14ac:dyDescent="0.35">
      <c r="A675" s="1">
        <f t="shared" si="10"/>
        <v>674</v>
      </c>
      <c r="B675" s="1" t="s">
        <v>1479</v>
      </c>
      <c r="C675" t="s">
        <v>133</v>
      </c>
      <c r="D675" t="s">
        <v>88</v>
      </c>
      <c r="E675" s="33" t="s">
        <v>81</v>
      </c>
      <c r="F675" s="33" t="s">
        <v>7</v>
      </c>
      <c r="G675" s="33" t="s">
        <v>7</v>
      </c>
      <c r="H675" s="33" t="s">
        <v>7</v>
      </c>
      <c r="I675" s="33" t="s">
        <v>8</v>
      </c>
      <c r="J675" s="33" t="s">
        <v>8</v>
      </c>
      <c r="K675" s="34">
        <v>0.2</v>
      </c>
      <c r="L675" s="34" t="str">
        <f>IF(Noms_de_les_cases[[#This Row],[Nivell 
d''us (%)]]&gt;0.7,"Habitual",IF(Noms_de_les_cases[[#This Row],[Nivell 
d''us (%)]]&lt;0.3,"Minoritari","Ocasional"))</f>
        <v>Minoritari</v>
      </c>
      <c r="M675" s="33" t="s">
        <v>14</v>
      </c>
      <c r="N675" s="33" t="s">
        <v>17</v>
      </c>
      <c r="O675" t="s">
        <v>1218</v>
      </c>
      <c r="P675" t="s">
        <v>1228</v>
      </c>
    </row>
    <row r="676" spans="1:16" x14ac:dyDescent="0.35">
      <c r="A676" s="1">
        <f t="shared" si="10"/>
        <v>675</v>
      </c>
      <c r="B676" s="1" t="s">
        <v>828</v>
      </c>
      <c r="C676" t="s">
        <v>827</v>
      </c>
      <c r="D676" t="s">
        <v>181</v>
      </c>
      <c r="E676" s="33" t="s">
        <v>81</v>
      </c>
      <c r="F676" s="33" t="s">
        <v>7</v>
      </c>
      <c r="G676" s="33" t="s">
        <v>7</v>
      </c>
      <c r="H676" s="33" t="s">
        <v>7</v>
      </c>
      <c r="I676" s="33" t="s">
        <v>8</v>
      </c>
      <c r="J676" s="33" t="s">
        <v>8</v>
      </c>
      <c r="K676" s="34">
        <v>0.4</v>
      </c>
      <c r="L676" s="34" t="str">
        <f>IF(Noms_de_les_cases[[#This Row],[Nivell 
d''us (%)]]&gt;0.7,"Habitual",IF(Noms_de_les_cases[[#This Row],[Nivell 
d''us (%)]]&lt;0.3,"Minoritari","Ocasional"))</f>
        <v>Ocasional</v>
      </c>
      <c r="M676" s="33" t="s">
        <v>14</v>
      </c>
      <c r="N676" s="33" t="s">
        <v>17</v>
      </c>
      <c r="O676" t="s">
        <v>1218</v>
      </c>
      <c r="P676" t="s">
        <v>1228</v>
      </c>
    </row>
    <row r="677" spans="1:16" x14ac:dyDescent="0.35">
      <c r="A677" s="1">
        <f t="shared" si="10"/>
        <v>676</v>
      </c>
      <c r="B677" s="1" t="s">
        <v>713</v>
      </c>
      <c r="C677" t="s">
        <v>805</v>
      </c>
      <c r="D677" t="s">
        <v>24</v>
      </c>
      <c r="E677" s="33" t="s">
        <v>81</v>
      </c>
      <c r="F677" s="33" t="s">
        <v>7</v>
      </c>
      <c r="G677" s="33" t="s">
        <v>7</v>
      </c>
      <c r="H677" s="33" t="s">
        <v>7</v>
      </c>
      <c r="I677" s="33" t="s">
        <v>8</v>
      </c>
      <c r="J677" s="33" t="s">
        <v>8</v>
      </c>
      <c r="K677" s="34">
        <v>0.2</v>
      </c>
      <c r="L677" s="34" t="str">
        <f>IF(Noms_de_les_cases[[#This Row],[Nivell 
d''us (%)]]&gt;0.7,"Habitual",IF(Noms_de_les_cases[[#This Row],[Nivell 
d''us (%)]]&lt;0.3,"Minoritari","Ocasional"))</f>
        <v>Minoritari</v>
      </c>
      <c r="M677" s="33" t="s">
        <v>14</v>
      </c>
      <c r="N677" s="33" t="s">
        <v>17</v>
      </c>
      <c r="O677" t="s">
        <v>1218</v>
      </c>
      <c r="P677" t="s">
        <v>1228</v>
      </c>
    </row>
    <row r="678" spans="1:16" x14ac:dyDescent="0.35">
      <c r="A678" s="1">
        <f t="shared" si="10"/>
        <v>677</v>
      </c>
      <c r="B678" s="1" t="s">
        <v>713</v>
      </c>
      <c r="C678" t="s">
        <v>1079</v>
      </c>
      <c r="D678" t="s">
        <v>84</v>
      </c>
      <c r="E678" s="33" t="s">
        <v>81</v>
      </c>
      <c r="F678" s="33" t="s">
        <v>7</v>
      </c>
      <c r="G678" s="33" t="s">
        <v>7</v>
      </c>
      <c r="H678" s="33" t="s">
        <v>7</v>
      </c>
      <c r="I678" s="33" t="s">
        <v>8</v>
      </c>
      <c r="J678" s="33" t="s">
        <v>7</v>
      </c>
      <c r="K678" s="34">
        <v>1</v>
      </c>
      <c r="L678" s="34" t="str">
        <f>IF(Noms_de_les_cases[[#This Row],[Nivell 
d''us (%)]]&gt;0.7,"Habitual",IF(Noms_de_les_cases[[#This Row],[Nivell 
d''us (%)]]&lt;0.3,"Minoritari","Ocasional"))</f>
        <v>Habitual</v>
      </c>
      <c r="M678" s="33" t="s">
        <v>14</v>
      </c>
      <c r="N678" s="33" t="s">
        <v>17</v>
      </c>
      <c r="O678" t="s">
        <v>1218</v>
      </c>
      <c r="P678" t="s">
        <v>1228</v>
      </c>
    </row>
    <row r="679" spans="1:16" x14ac:dyDescent="0.35">
      <c r="A679" s="1">
        <f t="shared" si="10"/>
        <v>678</v>
      </c>
      <c r="B679" s="1" t="s">
        <v>713</v>
      </c>
      <c r="C679" t="s">
        <v>1465</v>
      </c>
      <c r="D679" t="s">
        <v>89</v>
      </c>
      <c r="E679" s="33" t="s">
        <v>81</v>
      </c>
      <c r="F679" s="33" t="s">
        <v>7</v>
      </c>
      <c r="G679" s="33" t="s">
        <v>8</v>
      </c>
      <c r="H679" s="33" t="s">
        <v>7</v>
      </c>
      <c r="I679" s="33" t="s">
        <v>8</v>
      </c>
      <c r="J679" s="33" t="s">
        <v>8</v>
      </c>
      <c r="K679" s="34">
        <v>0.2</v>
      </c>
      <c r="L679" s="34" t="str">
        <f>IF(Noms_de_les_cases[[#This Row],[Nivell 
d''us (%)]]&gt;0.7,"Habitual",IF(Noms_de_les_cases[[#This Row],[Nivell 
d''us (%)]]&lt;0.3,"Minoritari","Ocasional"))</f>
        <v>Minoritari</v>
      </c>
      <c r="M679" s="33" t="s">
        <v>14</v>
      </c>
      <c r="N679" s="33" t="s">
        <v>17</v>
      </c>
      <c r="O679" t="s">
        <v>1218</v>
      </c>
      <c r="P679" t="s">
        <v>1228</v>
      </c>
    </row>
    <row r="680" spans="1:16" x14ac:dyDescent="0.35">
      <c r="A680" s="1">
        <f t="shared" si="10"/>
        <v>679</v>
      </c>
      <c r="B680" s="1" t="s">
        <v>511</v>
      </c>
      <c r="C680" t="s">
        <v>510</v>
      </c>
      <c r="D680" t="s">
        <v>85</v>
      </c>
      <c r="E680" s="33" t="s">
        <v>81</v>
      </c>
      <c r="F680" s="33" t="s">
        <v>7</v>
      </c>
      <c r="G680" s="33" t="s">
        <v>7</v>
      </c>
      <c r="H680" s="33" t="s">
        <v>7</v>
      </c>
      <c r="I680" s="33" t="s">
        <v>8</v>
      </c>
      <c r="J680" s="33" t="s">
        <v>8</v>
      </c>
      <c r="K680" s="34">
        <v>0.4</v>
      </c>
      <c r="L680" s="34" t="str">
        <f>IF(Noms_de_les_cases[[#This Row],[Nivell 
d''us (%)]]&gt;0.7,"Habitual",IF(Noms_de_les_cases[[#This Row],[Nivell 
d''us (%)]]&lt;0.3,"Minoritari","Ocasional"))</f>
        <v>Ocasional</v>
      </c>
      <c r="M680" s="33" t="s">
        <v>14</v>
      </c>
      <c r="N680" s="33" t="s">
        <v>17</v>
      </c>
      <c r="O680" t="s">
        <v>1219</v>
      </c>
      <c r="P680" t="s">
        <v>1228</v>
      </c>
    </row>
    <row r="681" spans="1:16" x14ac:dyDescent="0.35">
      <c r="A681" s="1">
        <f t="shared" si="10"/>
        <v>680</v>
      </c>
      <c r="B681" s="1" t="s">
        <v>738</v>
      </c>
      <c r="C681" t="s">
        <v>739</v>
      </c>
      <c r="D681" t="s">
        <v>84</v>
      </c>
      <c r="E681" s="33" t="s">
        <v>81</v>
      </c>
      <c r="F681" s="33" t="s">
        <v>7</v>
      </c>
      <c r="G681" s="33" t="s">
        <v>7</v>
      </c>
      <c r="H681" s="33" t="s">
        <v>7</v>
      </c>
      <c r="I681" s="33" t="s">
        <v>7</v>
      </c>
      <c r="J681" s="33" t="s">
        <v>7</v>
      </c>
      <c r="K681" s="34">
        <v>0.6</v>
      </c>
      <c r="L681" s="34" t="str">
        <f>IF(Noms_de_les_cases[[#This Row],[Nivell 
d''us (%)]]&gt;0.7,"Habitual",IF(Noms_de_les_cases[[#This Row],[Nivell 
d''us (%)]]&lt;0.3,"Minoritari","Ocasional"))</f>
        <v>Ocasional</v>
      </c>
      <c r="M681" s="33" t="s">
        <v>78</v>
      </c>
      <c r="N681" s="33" t="s">
        <v>17</v>
      </c>
      <c r="O681" t="s">
        <v>1219</v>
      </c>
      <c r="P681" t="s">
        <v>1225</v>
      </c>
    </row>
    <row r="682" spans="1:16" x14ac:dyDescent="0.35">
      <c r="A682" s="1">
        <f t="shared" si="10"/>
        <v>681</v>
      </c>
      <c r="B682" s="1" t="s">
        <v>850</v>
      </c>
      <c r="C682" t="s">
        <v>847</v>
      </c>
      <c r="D682" t="s">
        <v>181</v>
      </c>
      <c r="E682" s="33" t="s">
        <v>81</v>
      </c>
      <c r="F682" s="33" t="s">
        <v>8</v>
      </c>
      <c r="G682" s="33" t="s">
        <v>7</v>
      </c>
      <c r="H682" s="33" t="s">
        <v>7</v>
      </c>
      <c r="I682" s="33" t="s">
        <v>8</v>
      </c>
      <c r="J682" s="33" t="s">
        <v>7</v>
      </c>
      <c r="K682" s="34">
        <v>0.6</v>
      </c>
      <c r="L682" s="34" t="str">
        <f>IF(Noms_de_les_cases[[#This Row],[Nivell 
d''us (%)]]&gt;0.7,"Habitual",IF(Noms_de_les_cases[[#This Row],[Nivell 
d''us (%)]]&lt;0.3,"Minoritari","Ocasional"))</f>
        <v>Ocasional</v>
      </c>
      <c r="M682" s="33" t="s">
        <v>14</v>
      </c>
      <c r="N682" s="33" t="s">
        <v>18</v>
      </c>
      <c r="O682" t="s">
        <v>1218</v>
      </c>
      <c r="P682" t="s">
        <v>1228</v>
      </c>
    </row>
    <row r="683" spans="1:16" x14ac:dyDescent="0.35">
      <c r="A683" s="1">
        <f t="shared" si="10"/>
        <v>682</v>
      </c>
      <c r="B683" s="1" t="s">
        <v>184</v>
      </c>
      <c r="C683" t="s">
        <v>180</v>
      </c>
      <c r="D683" t="s">
        <v>181</v>
      </c>
      <c r="E683" s="33" t="s">
        <v>81</v>
      </c>
      <c r="F683" s="33" t="s">
        <v>7</v>
      </c>
      <c r="G683" s="33" t="s">
        <v>7</v>
      </c>
      <c r="H683" s="33" t="s">
        <v>7</v>
      </c>
      <c r="I683" s="33" t="s">
        <v>8</v>
      </c>
      <c r="J683" s="33" t="s">
        <v>7</v>
      </c>
      <c r="K683" s="34">
        <v>0.6</v>
      </c>
      <c r="L683" s="34" t="str">
        <f>IF(Noms_de_les_cases[[#This Row],[Nivell 
d''us (%)]]&gt;0.7,"Habitual",IF(Noms_de_les_cases[[#This Row],[Nivell 
d''us (%)]]&lt;0.3,"Minoritari","Ocasional"))</f>
        <v>Ocasional</v>
      </c>
      <c r="M683" s="33" t="s">
        <v>78</v>
      </c>
      <c r="N683" s="33" t="s">
        <v>17</v>
      </c>
      <c r="O683" t="s">
        <v>1219</v>
      </c>
      <c r="P683" t="s">
        <v>1225</v>
      </c>
    </row>
    <row r="684" spans="1:16" x14ac:dyDescent="0.35">
      <c r="A684" s="1">
        <f t="shared" si="10"/>
        <v>683</v>
      </c>
      <c r="B684" s="1" t="s">
        <v>1163</v>
      </c>
      <c r="C684" t="s">
        <v>180</v>
      </c>
      <c r="D684" t="s">
        <v>181</v>
      </c>
      <c r="E684" s="33" t="s">
        <v>81</v>
      </c>
      <c r="F684" s="33" t="s">
        <v>8</v>
      </c>
      <c r="G684" s="33" t="s">
        <v>7</v>
      </c>
      <c r="H684" s="33" t="s">
        <v>7</v>
      </c>
      <c r="I684" s="33" t="s">
        <v>8</v>
      </c>
      <c r="J684" s="33" t="s">
        <v>8</v>
      </c>
      <c r="K684" s="34">
        <v>0.2</v>
      </c>
      <c r="L684" s="34" t="str">
        <f>IF(Noms_de_les_cases[[#This Row],[Nivell 
d''us (%)]]&gt;0.7,"Habitual",IF(Noms_de_les_cases[[#This Row],[Nivell 
d''us (%)]]&lt;0.3,"Minoritari","Ocasional"))</f>
        <v>Minoritari</v>
      </c>
      <c r="M684" s="33" t="s">
        <v>14</v>
      </c>
      <c r="N684" s="33" t="s">
        <v>18</v>
      </c>
      <c r="O684" t="s">
        <v>1219</v>
      </c>
      <c r="P684" t="s">
        <v>1225</v>
      </c>
    </row>
    <row r="685" spans="1:16" x14ac:dyDescent="0.35">
      <c r="A685" s="1">
        <f t="shared" si="10"/>
        <v>684</v>
      </c>
      <c r="B685" s="1" t="s">
        <v>515</v>
      </c>
      <c r="C685" t="s">
        <v>516</v>
      </c>
      <c r="D685" t="s">
        <v>87</v>
      </c>
      <c r="E685" s="33" t="s">
        <v>81</v>
      </c>
      <c r="F685" s="33" t="s">
        <v>7</v>
      </c>
      <c r="G685" s="33" t="s">
        <v>7</v>
      </c>
      <c r="H685" s="33" t="s">
        <v>7</v>
      </c>
      <c r="I685" s="33" t="s">
        <v>7</v>
      </c>
      <c r="J685" s="33" t="s">
        <v>7</v>
      </c>
      <c r="K685" s="34">
        <v>0.6</v>
      </c>
      <c r="L685" s="34" t="str">
        <f>IF(Noms_de_les_cases[[#This Row],[Nivell 
d''us (%)]]&gt;0.7,"Habitual",IF(Noms_de_les_cases[[#This Row],[Nivell 
d''us (%)]]&lt;0.3,"Minoritari","Ocasional"))</f>
        <v>Ocasional</v>
      </c>
      <c r="M685" s="33" t="s">
        <v>15</v>
      </c>
      <c r="N685" s="33" t="s">
        <v>19</v>
      </c>
      <c r="O685" t="s">
        <v>1221</v>
      </c>
      <c r="P685" t="s">
        <v>1270</v>
      </c>
    </row>
    <row r="686" spans="1:16" x14ac:dyDescent="0.35">
      <c r="A686" s="1">
        <f t="shared" si="10"/>
        <v>685</v>
      </c>
      <c r="B686" s="1" t="s">
        <v>515</v>
      </c>
      <c r="C686" t="s">
        <v>289</v>
      </c>
      <c r="D686" t="s">
        <v>92</v>
      </c>
      <c r="E686" s="33" t="s">
        <v>81</v>
      </c>
      <c r="F686" s="33" t="s">
        <v>7</v>
      </c>
      <c r="G686" s="33" t="s">
        <v>7</v>
      </c>
      <c r="H686" s="33" t="s">
        <v>7</v>
      </c>
      <c r="I686" s="33" t="s">
        <v>8</v>
      </c>
      <c r="J686" s="33" t="s">
        <v>8</v>
      </c>
      <c r="K686" s="34">
        <v>0.2</v>
      </c>
      <c r="L686" s="34" t="str">
        <f>IF(Noms_de_les_cases[[#This Row],[Nivell 
d''us (%)]]&gt;0.7,"Habitual",IF(Noms_de_les_cases[[#This Row],[Nivell 
d''us (%)]]&lt;0.3,"Minoritari","Ocasional"))</f>
        <v>Minoritari</v>
      </c>
      <c r="M686" s="33" t="s">
        <v>15</v>
      </c>
      <c r="N686" s="33" t="s">
        <v>17</v>
      </c>
      <c r="O686" t="s">
        <v>1221</v>
      </c>
      <c r="P686" t="s">
        <v>1270</v>
      </c>
    </row>
    <row r="687" spans="1:16" x14ac:dyDescent="0.35">
      <c r="A687" s="1">
        <f t="shared" si="10"/>
        <v>686</v>
      </c>
      <c r="B687" s="1" t="s">
        <v>512</v>
      </c>
      <c r="C687" t="s">
        <v>580</v>
      </c>
      <c r="D687" t="s">
        <v>85</v>
      </c>
      <c r="E687" s="33" t="s">
        <v>81</v>
      </c>
      <c r="F687" s="33" t="s">
        <v>7</v>
      </c>
      <c r="G687" s="33" t="s">
        <v>7</v>
      </c>
      <c r="H687" s="33" t="s">
        <v>7</v>
      </c>
      <c r="I687" s="33" t="s">
        <v>7</v>
      </c>
      <c r="J687" s="33" t="s">
        <v>7</v>
      </c>
      <c r="K687" s="34">
        <v>1</v>
      </c>
      <c r="L687" s="34" t="str">
        <f>IF(Noms_de_les_cases[[#This Row],[Nivell 
d''us (%)]]&gt;0.7,"Habitual",IF(Noms_de_les_cases[[#This Row],[Nivell 
d''us (%)]]&lt;0.3,"Minoritari","Ocasional"))</f>
        <v>Habitual</v>
      </c>
      <c r="M687" s="33" t="s">
        <v>14</v>
      </c>
      <c r="N687" s="33" t="s">
        <v>17</v>
      </c>
      <c r="O687" t="s">
        <v>1218</v>
      </c>
      <c r="P687" t="s">
        <v>1228</v>
      </c>
    </row>
    <row r="688" spans="1:16" x14ac:dyDescent="0.35">
      <c r="A688" s="1">
        <f t="shared" si="10"/>
        <v>687</v>
      </c>
      <c r="B688" s="1" t="s">
        <v>512</v>
      </c>
      <c r="C688" t="s">
        <v>510</v>
      </c>
      <c r="D688" t="s">
        <v>85</v>
      </c>
      <c r="E688" s="33" t="s">
        <v>81</v>
      </c>
      <c r="F688" s="33" t="s">
        <v>7</v>
      </c>
      <c r="G688" s="33" t="s">
        <v>7</v>
      </c>
      <c r="H688" s="33" t="s">
        <v>7</v>
      </c>
      <c r="I688" s="33" t="s">
        <v>8</v>
      </c>
      <c r="J688" s="33" t="s">
        <v>7</v>
      </c>
      <c r="K688" s="34">
        <v>0.8</v>
      </c>
      <c r="L688" s="34" t="str">
        <f>IF(Noms_de_les_cases[[#This Row],[Nivell 
d''us (%)]]&gt;0.7,"Habitual",IF(Noms_de_les_cases[[#This Row],[Nivell 
d''us (%)]]&lt;0.3,"Minoritari","Ocasional"))</f>
        <v>Habitual</v>
      </c>
      <c r="M688" s="33" t="s">
        <v>14</v>
      </c>
      <c r="N688" s="33" t="s">
        <v>19</v>
      </c>
      <c r="O688" t="s">
        <v>1218</v>
      </c>
      <c r="P688" t="s">
        <v>1228</v>
      </c>
    </row>
    <row r="689" spans="1:16" x14ac:dyDescent="0.35">
      <c r="A689" s="1">
        <f t="shared" si="10"/>
        <v>688</v>
      </c>
      <c r="B689" s="1" t="s">
        <v>890</v>
      </c>
      <c r="C689" t="s">
        <v>891</v>
      </c>
      <c r="D689" t="s">
        <v>181</v>
      </c>
      <c r="E689" s="33" t="s">
        <v>81</v>
      </c>
      <c r="F689" s="33" t="s">
        <v>7</v>
      </c>
      <c r="G689" s="33" t="s">
        <v>7</v>
      </c>
      <c r="H689" s="33" t="s">
        <v>7</v>
      </c>
      <c r="I689" s="33" t="s">
        <v>8</v>
      </c>
      <c r="J689" s="33" t="s">
        <v>7</v>
      </c>
      <c r="K689" s="34">
        <v>1</v>
      </c>
      <c r="L689" s="34" t="str">
        <f>IF(Noms_de_les_cases[[#This Row],[Nivell 
d''us (%)]]&gt;0.7,"Habitual",IF(Noms_de_les_cases[[#This Row],[Nivell 
d''us (%)]]&lt;0.3,"Minoritari","Ocasional"))</f>
        <v>Habitual</v>
      </c>
      <c r="M689" s="33" t="s">
        <v>14</v>
      </c>
      <c r="N689" s="33" t="s">
        <v>17</v>
      </c>
      <c r="O689" t="s">
        <v>1218</v>
      </c>
      <c r="P689" t="s">
        <v>1228</v>
      </c>
    </row>
    <row r="690" spans="1:16" x14ac:dyDescent="0.35">
      <c r="A690" s="1">
        <f t="shared" si="10"/>
        <v>689</v>
      </c>
      <c r="B690" s="1" t="s">
        <v>890</v>
      </c>
      <c r="C690" t="s">
        <v>392</v>
      </c>
      <c r="D690" t="s">
        <v>86</v>
      </c>
      <c r="E690" s="33" t="s">
        <v>81</v>
      </c>
      <c r="F690" s="33" t="s">
        <v>7</v>
      </c>
      <c r="G690" s="33" t="s">
        <v>7</v>
      </c>
      <c r="H690" s="33" t="s">
        <v>7</v>
      </c>
      <c r="I690" s="33" t="s">
        <v>8</v>
      </c>
      <c r="J690" s="33" t="s">
        <v>8</v>
      </c>
      <c r="K690" s="34">
        <v>0.2</v>
      </c>
      <c r="L690" s="34" t="str">
        <f>IF(Noms_de_les_cases[[#This Row],[Nivell 
d''us (%)]]&gt;0.7,"Habitual",IF(Noms_de_les_cases[[#This Row],[Nivell 
d''us (%)]]&lt;0.3,"Minoritari","Ocasional"))</f>
        <v>Minoritari</v>
      </c>
      <c r="M690" s="33" t="s">
        <v>14</v>
      </c>
      <c r="N690" s="33" t="s">
        <v>17</v>
      </c>
      <c r="O690" t="s">
        <v>1218</v>
      </c>
      <c r="P690" t="s">
        <v>1228</v>
      </c>
    </row>
    <row r="691" spans="1:16" x14ac:dyDescent="0.35">
      <c r="A691" s="1">
        <f t="shared" si="10"/>
        <v>690</v>
      </c>
      <c r="B691" s="1" t="s">
        <v>1164</v>
      </c>
      <c r="C691" t="s">
        <v>855</v>
      </c>
      <c r="D691" t="s">
        <v>181</v>
      </c>
      <c r="E691" s="33" t="s">
        <v>81</v>
      </c>
      <c r="F691" s="33" t="s">
        <v>8</v>
      </c>
      <c r="G691" s="33" t="s">
        <v>8</v>
      </c>
      <c r="H691" s="33" t="s">
        <v>7</v>
      </c>
      <c r="I691" s="33" t="s">
        <v>8</v>
      </c>
      <c r="J691" s="33" t="s">
        <v>7</v>
      </c>
      <c r="K691" s="34">
        <v>0.6</v>
      </c>
      <c r="L691" s="34" t="str">
        <f>IF(Noms_de_les_cases[[#This Row],[Nivell 
d''us (%)]]&gt;0.7,"Habitual",IF(Noms_de_les_cases[[#This Row],[Nivell 
d''us (%)]]&lt;0.3,"Minoritari","Ocasional"))</f>
        <v>Ocasional</v>
      </c>
      <c r="M691" s="33" t="s">
        <v>16</v>
      </c>
      <c r="N691" s="33" t="s">
        <v>18</v>
      </c>
      <c r="O691" t="s">
        <v>1222</v>
      </c>
      <c r="P691" t="s">
        <v>1229</v>
      </c>
    </row>
    <row r="692" spans="1:16" x14ac:dyDescent="0.35">
      <c r="A692" s="1">
        <f t="shared" si="10"/>
        <v>691</v>
      </c>
      <c r="B692" s="1" t="s">
        <v>1482</v>
      </c>
      <c r="C692" t="s">
        <v>944</v>
      </c>
      <c r="D692" t="s">
        <v>89</v>
      </c>
      <c r="E692" s="33" t="s">
        <v>81</v>
      </c>
      <c r="F692" s="33" t="s">
        <v>7</v>
      </c>
      <c r="G692" s="33" t="s">
        <v>7</v>
      </c>
      <c r="H692" s="33" t="s">
        <v>7</v>
      </c>
      <c r="I692" s="33" t="s">
        <v>8</v>
      </c>
      <c r="J692" s="33" t="s">
        <v>8</v>
      </c>
      <c r="K692" s="34">
        <v>0.2</v>
      </c>
      <c r="L692" s="34" t="str">
        <f>IF(Noms_de_les_cases[[#This Row],[Nivell 
d''us (%)]]&gt;0.7,"Habitual",IF(Noms_de_les_cases[[#This Row],[Nivell 
d''us (%)]]&lt;0.3,"Minoritari","Ocasional"))</f>
        <v>Minoritari</v>
      </c>
      <c r="M692" s="33" t="s">
        <v>16</v>
      </c>
      <c r="N692" s="33" t="s">
        <v>17</v>
      </c>
      <c r="O692" t="s">
        <v>1222</v>
      </c>
      <c r="P692" t="s">
        <v>1229</v>
      </c>
    </row>
    <row r="693" spans="1:16" x14ac:dyDescent="0.35">
      <c r="A693" s="1">
        <f t="shared" si="10"/>
        <v>692</v>
      </c>
      <c r="B693" s="1" t="s">
        <v>1483</v>
      </c>
      <c r="C693" t="s">
        <v>133</v>
      </c>
      <c r="D693" t="s">
        <v>88</v>
      </c>
      <c r="E693" s="33" t="s">
        <v>81</v>
      </c>
      <c r="F693" s="33" t="s">
        <v>7</v>
      </c>
      <c r="G693" s="33" t="s">
        <v>7</v>
      </c>
      <c r="H693" s="33" t="s">
        <v>7</v>
      </c>
      <c r="I693" s="33" t="s">
        <v>8</v>
      </c>
      <c r="J693" s="33" t="s">
        <v>8</v>
      </c>
      <c r="K693" s="34">
        <v>0.2</v>
      </c>
      <c r="L693" s="34" t="str">
        <f>IF(Noms_de_les_cases[[#This Row],[Nivell 
d''us (%)]]&gt;0.7,"Habitual",IF(Noms_de_les_cases[[#This Row],[Nivell 
d''us (%)]]&lt;0.3,"Minoritari","Ocasional"))</f>
        <v>Minoritari</v>
      </c>
      <c r="M693" s="33" t="s">
        <v>16</v>
      </c>
      <c r="N693" s="33" t="s">
        <v>18</v>
      </c>
      <c r="O693" t="s">
        <v>1222</v>
      </c>
      <c r="P693" t="s">
        <v>1229</v>
      </c>
    </row>
    <row r="694" spans="1:16" x14ac:dyDescent="0.35">
      <c r="A694" s="1">
        <f t="shared" si="10"/>
        <v>693</v>
      </c>
      <c r="B694" s="1" t="s">
        <v>660</v>
      </c>
      <c r="C694" t="s">
        <v>661</v>
      </c>
      <c r="D694" t="s">
        <v>84</v>
      </c>
      <c r="E694" s="33" t="s">
        <v>81</v>
      </c>
      <c r="F694" s="33" t="s">
        <v>7</v>
      </c>
      <c r="G694" s="33" t="s">
        <v>7</v>
      </c>
      <c r="H694" s="33" t="s">
        <v>7</v>
      </c>
      <c r="I694" s="33" t="s">
        <v>7</v>
      </c>
      <c r="J694" s="33" t="s">
        <v>7</v>
      </c>
      <c r="K694" s="34">
        <v>0.8</v>
      </c>
      <c r="L694" s="34" t="str">
        <f>IF(Noms_de_les_cases[[#This Row],[Nivell 
d''us (%)]]&gt;0.7,"Habitual",IF(Noms_de_les_cases[[#This Row],[Nivell 
d''us (%)]]&lt;0.3,"Minoritari","Ocasional"))</f>
        <v>Habitual</v>
      </c>
      <c r="M694" s="33" t="s">
        <v>38</v>
      </c>
      <c r="N694" s="33" t="s">
        <v>17</v>
      </c>
      <c r="O694" t="s">
        <v>1218</v>
      </c>
      <c r="P694" t="s">
        <v>1268</v>
      </c>
    </row>
    <row r="695" spans="1:16" x14ac:dyDescent="0.35">
      <c r="A695" s="1">
        <f t="shared" si="10"/>
        <v>694</v>
      </c>
      <c r="B695" s="1" t="s">
        <v>1484</v>
      </c>
      <c r="C695" t="s">
        <v>293</v>
      </c>
      <c r="D695" t="s">
        <v>92</v>
      </c>
      <c r="E695" s="33" t="s">
        <v>81</v>
      </c>
      <c r="F695" s="33" t="s">
        <v>7</v>
      </c>
      <c r="G695" s="33" t="s">
        <v>7</v>
      </c>
      <c r="H695" s="33" t="s">
        <v>7</v>
      </c>
      <c r="I695" s="33" t="s">
        <v>8</v>
      </c>
      <c r="J695" s="33" t="s">
        <v>8</v>
      </c>
      <c r="K695" s="34">
        <v>0.2</v>
      </c>
      <c r="L695" s="34" t="str">
        <f>IF(Noms_de_les_cases[[#This Row],[Nivell 
d''us (%)]]&gt;0.7,"Habitual",IF(Noms_de_les_cases[[#This Row],[Nivell 
d''us (%)]]&lt;0.3,"Minoritari","Ocasional"))</f>
        <v>Minoritari</v>
      </c>
      <c r="M695" s="33" t="s">
        <v>14</v>
      </c>
      <c r="N695" s="33" t="s">
        <v>17</v>
      </c>
      <c r="O695" t="s">
        <v>1218</v>
      </c>
      <c r="P695" t="s">
        <v>1228</v>
      </c>
    </row>
    <row r="696" spans="1:16" x14ac:dyDescent="0.35">
      <c r="A696" s="1">
        <f t="shared" si="10"/>
        <v>695</v>
      </c>
      <c r="B696" s="1" t="s">
        <v>1461</v>
      </c>
      <c r="C696" t="s">
        <v>934</v>
      </c>
      <c r="D696" t="s">
        <v>89</v>
      </c>
      <c r="E696" s="33" t="s">
        <v>81</v>
      </c>
      <c r="F696" s="33" t="s">
        <v>7</v>
      </c>
      <c r="G696" s="33" t="s">
        <v>7</v>
      </c>
      <c r="H696" s="33" t="s">
        <v>7</v>
      </c>
      <c r="I696" s="33" t="s">
        <v>8</v>
      </c>
      <c r="J696" s="33" t="s">
        <v>8</v>
      </c>
      <c r="K696" s="34">
        <v>0.2</v>
      </c>
      <c r="L696" s="34" t="str">
        <f>IF(Noms_de_les_cases[[#This Row],[Nivell 
d''us (%)]]&gt;0.7,"Habitual",IF(Noms_de_les_cases[[#This Row],[Nivell 
d''us (%)]]&lt;0.3,"Minoritari","Ocasional"))</f>
        <v>Minoritari</v>
      </c>
      <c r="M696" s="33" t="s">
        <v>15</v>
      </c>
      <c r="N696" s="33" t="s">
        <v>17</v>
      </c>
      <c r="O696" t="s">
        <v>1218</v>
      </c>
      <c r="P696" t="s">
        <v>1270</v>
      </c>
    </row>
    <row r="697" spans="1:16" x14ac:dyDescent="0.35">
      <c r="A697" s="1">
        <f t="shared" si="10"/>
        <v>696</v>
      </c>
      <c r="B697" s="1" t="s">
        <v>755</v>
      </c>
      <c r="C697" t="s">
        <v>756</v>
      </c>
      <c r="D697" t="s">
        <v>84</v>
      </c>
      <c r="E697" s="33" t="s">
        <v>81</v>
      </c>
      <c r="F697" s="33" t="s">
        <v>7</v>
      </c>
      <c r="G697" s="33" t="s">
        <v>7</v>
      </c>
      <c r="H697" s="33" t="s">
        <v>8</v>
      </c>
      <c r="I697" s="33" t="s">
        <v>7</v>
      </c>
      <c r="J697" s="33" t="s">
        <v>7</v>
      </c>
      <c r="K697" s="34">
        <v>0.6</v>
      </c>
      <c r="L697" s="34" t="str">
        <f>IF(Noms_de_les_cases[[#This Row],[Nivell 
d''us (%)]]&gt;0.7,"Habitual",IF(Noms_de_les_cases[[#This Row],[Nivell 
d''us (%)]]&lt;0.3,"Minoritari","Ocasional"))</f>
        <v>Ocasional</v>
      </c>
      <c r="M697" s="33" t="s">
        <v>14</v>
      </c>
      <c r="N697" s="33" t="s">
        <v>17</v>
      </c>
      <c r="O697" t="s">
        <v>1218</v>
      </c>
      <c r="P697" t="s">
        <v>1228</v>
      </c>
    </row>
    <row r="698" spans="1:16" x14ac:dyDescent="0.35">
      <c r="A698" s="1">
        <f t="shared" si="10"/>
        <v>697</v>
      </c>
      <c r="B698" s="1" t="s">
        <v>658</v>
      </c>
      <c r="C698" t="s">
        <v>659</v>
      </c>
      <c r="D698" t="s">
        <v>84</v>
      </c>
      <c r="E698" s="33" t="s">
        <v>81</v>
      </c>
      <c r="F698" s="33" t="s">
        <v>7</v>
      </c>
      <c r="G698" s="33" t="s">
        <v>7</v>
      </c>
      <c r="H698" s="33" t="s">
        <v>7</v>
      </c>
      <c r="I698" s="33" t="s">
        <v>7</v>
      </c>
      <c r="J698" s="33" t="s">
        <v>7</v>
      </c>
      <c r="K698" s="34">
        <v>0.8</v>
      </c>
      <c r="L698" s="34" t="str">
        <f>IF(Noms_de_les_cases[[#This Row],[Nivell 
d''us (%)]]&gt;0.7,"Habitual",IF(Noms_de_les_cases[[#This Row],[Nivell 
d''us (%)]]&lt;0.3,"Minoritari","Ocasional"))</f>
        <v>Habitual</v>
      </c>
      <c r="M698" s="33" t="s">
        <v>16</v>
      </c>
      <c r="N698" s="33" t="s">
        <v>17</v>
      </c>
      <c r="O698" t="s">
        <v>1221</v>
      </c>
      <c r="P698" t="s">
        <v>1239</v>
      </c>
    </row>
    <row r="699" spans="1:16" x14ac:dyDescent="0.35">
      <c r="A699" s="1">
        <f t="shared" si="10"/>
        <v>698</v>
      </c>
      <c r="B699" s="1" t="s">
        <v>370</v>
      </c>
      <c r="C699" t="s">
        <v>371</v>
      </c>
      <c r="D699" t="s">
        <v>92</v>
      </c>
      <c r="E699" s="33" t="s">
        <v>81</v>
      </c>
      <c r="F699" s="33" t="s">
        <v>7</v>
      </c>
      <c r="G699" s="33" t="s">
        <v>7</v>
      </c>
      <c r="H699" s="33" t="s">
        <v>7</v>
      </c>
      <c r="I699" s="33" t="s">
        <v>7</v>
      </c>
      <c r="J699" s="33" t="s">
        <v>7</v>
      </c>
      <c r="K699" s="34">
        <v>0.8</v>
      </c>
      <c r="L699" s="34" t="str">
        <f>IF(Noms_de_les_cases[[#This Row],[Nivell 
d''us (%)]]&gt;0.7,"Habitual",IF(Noms_de_les_cases[[#This Row],[Nivell 
d''us (%)]]&lt;0.3,"Minoritari","Ocasional"))</f>
        <v>Habitual</v>
      </c>
      <c r="M699" s="33" t="s">
        <v>14</v>
      </c>
      <c r="N699" s="33" t="s">
        <v>17</v>
      </c>
      <c r="O699" t="s">
        <v>1218</v>
      </c>
      <c r="P699" t="s">
        <v>1228</v>
      </c>
    </row>
    <row r="700" spans="1:16" x14ac:dyDescent="0.35">
      <c r="A700" s="1">
        <f t="shared" si="10"/>
        <v>699</v>
      </c>
      <c r="B700" s="1" t="s">
        <v>1020</v>
      </c>
      <c r="C700" t="s">
        <v>893</v>
      </c>
      <c r="D700" t="s">
        <v>181</v>
      </c>
      <c r="E700" s="33" t="s">
        <v>81</v>
      </c>
      <c r="F700" s="33" t="s">
        <v>8</v>
      </c>
      <c r="G700" s="33" t="s">
        <v>7</v>
      </c>
      <c r="H700" s="33" t="s">
        <v>7</v>
      </c>
      <c r="I700" s="33" t="s">
        <v>8</v>
      </c>
      <c r="J700" s="33" t="s">
        <v>7</v>
      </c>
      <c r="K700" s="34">
        <v>1</v>
      </c>
      <c r="L700" s="34" t="str">
        <f>IF(Noms_de_les_cases[[#This Row],[Nivell 
d''us (%)]]&gt;0.7,"Habitual",IF(Noms_de_les_cases[[#This Row],[Nivell 
d''us (%)]]&lt;0.3,"Minoritari","Ocasional"))</f>
        <v>Habitual</v>
      </c>
      <c r="M700" s="33" t="s">
        <v>15</v>
      </c>
      <c r="N700" s="33" t="s">
        <v>18</v>
      </c>
      <c r="O700" t="s">
        <v>1218</v>
      </c>
      <c r="P700" t="s">
        <v>1268</v>
      </c>
    </row>
    <row r="701" spans="1:16" x14ac:dyDescent="0.35">
      <c r="A701" s="1">
        <f t="shared" si="10"/>
        <v>700</v>
      </c>
      <c r="B701" s="1" t="s">
        <v>1028</v>
      </c>
      <c r="C701" t="s">
        <v>881</v>
      </c>
      <c r="D701" t="s">
        <v>181</v>
      </c>
      <c r="E701" s="33" t="s">
        <v>81</v>
      </c>
      <c r="F701" s="33" t="s">
        <v>8</v>
      </c>
      <c r="G701" s="33" t="s">
        <v>7</v>
      </c>
      <c r="H701" s="33" t="s">
        <v>7</v>
      </c>
      <c r="I701" s="33" t="s">
        <v>8</v>
      </c>
      <c r="J701" s="33" t="s">
        <v>8</v>
      </c>
      <c r="K701" s="34">
        <v>0.4</v>
      </c>
      <c r="L701" s="34" t="str">
        <f>IF(Noms_de_les_cases[[#This Row],[Nivell 
d''us (%)]]&gt;0.7,"Habitual",IF(Noms_de_les_cases[[#This Row],[Nivell 
d''us (%)]]&lt;0.3,"Minoritari","Ocasional"))</f>
        <v>Ocasional</v>
      </c>
      <c r="M701" s="33" t="s">
        <v>15</v>
      </c>
      <c r="N701" s="33" t="s">
        <v>18</v>
      </c>
      <c r="O701" t="s">
        <v>1218</v>
      </c>
      <c r="P701" t="s">
        <v>1268</v>
      </c>
    </row>
    <row r="702" spans="1:16" x14ac:dyDescent="0.35">
      <c r="A702" s="1">
        <f t="shared" si="10"/>
        <v>701</v>
      </c>
      <c r="B702" s="1" t="s">
        <v>984</v>
      </c>
      <c r="C702" t="s">
        <v>31</v>
      </c>
      <c r="D702" t="s">
        <v>24</v>
      </c>
      <c r="E702" s="33" t="s">
        <v>81</v>
      </c>
      <c r="F702" s="33" t="s">
        <v>8</v>
      </c>
      <c r="G702" s="33" t="s">
        <v>7</v>
      </c>
      <c r="H702" s="33" t="s">
        <v>7</v>
      </c>
      <c r="I702" s="33" t="s">
        <v>8</v>
      </c>
      <c r="J702" s="33" t="s">
        <v>8</v>
      </c>
      <c r="K702" s="34">
        <v>0.2</v>
      </c>
      <c r="L702" s="34" t="str">
        <f>IF(Noms_de_les_cases[[#This Row],[Nivell 
d''us (%)]]&gt;0.7,"Habitual",IF(Noms_de_les_cases[[#This Row],[Nivell 
d''us (%)]]&lt;0.3,"Minoritari","Ocasional"))</f>
        <v>Minoritari</v>
      </c>
      <c r="M702" s="33" t="s">
        <v>57</v>
      </c>
      <c r="N702" s="33" t="s">
        <v>18</v>
      </c>
      <c r="O702" t="s">
        <v>1218</v>
      </c>
      <c r="P702" t="s">
        <v>1268</v>
      </c>
    </row>
    <row r="703" spans="1:16" x14ac:dyDescent="0.35">
      <c r="A703" s="1">
        <f t="shared" si="10"/>
        <v>702</v>
      </c>
      <c r="B703" s="1" t="s">
        <v>984</v>
      </c>
      <c r="C703" t="s">
        <v>983</v>
      </c>
      <c r="D703" t="s">
        <v>89</v>
      </c>
      <c r="E703" s="33" t="s">
        <v>81</v>
      </c>
      <c r="F703" s="33" t="s">
        <v>8</v>
      </c>
      <c r="G703" s="33" t="s">
        <v>7</v>
      </c>
      <c r="H703" s="33" t="s">
        <v>7</v>
      </c>
      <c r="I703" s="33" t="s">
        <v>8</v>
      </c>
      <c r="J703" s="33" t="s">
        <v>7</v>
      </c>
      <c r="K703" s="34">
        <v>1</v>
      </c>
      <c r="L703" s="34" t="str">
        <f>IF(Noms_de_les_cases[[#This Row],[Nivell 
d''us (%)]]&gt;0.7,"Habitual",IF(Noms_de_les_cases[[#This Row],[Nivell 
d''us (%)]]&lt;0.3,"Minoritari","Ocasional"))</f>
        <v>Habitual</v>
      </c>
      <c r="M703" s="33" t="s">
        <v>57</v>
      </c>
      <c r="N703" s="33" t="s">
        <v>18</v>
      </c>
      <c r="O703" t="s">
        <v>1218</v>
      </c>
      <c r="P703" t="s">
        <v>1268</v>
      </c>
    </row>
    <row r="704" spans="1:16" x14ac:dyDescent="0.35">
      <c r="A704" s="1">
        <f t="shared" si="10"/>
        <v>703</v>
      </c>
      <c r="B704" s="1" t="s">
        <v>509</v>
      </c>
      <c r="C704" t="s">
        <v>510</v>
      </c>
      <c r="D704" t="s">
        <v>85</v>
      </c>
      <c r="E704" s="33" t="s">
        <v>81</v>
      </c>
      <c r="F704" s="33" t="s">
        <v>7</v>
      </c>
      <c r="G704" s="33" t="s">
        <v>7</v>
      </c>
      <c r="H704" s="33" t="s">
        <v>7</v>
      </c>
      <c r="I704" s="33" t="s">
        <v>7</v>
      </c>
      <c r="J704" s="33" t="s">
        <v>7</v>
      </c>
      <c r="K704" s="34">
        <v>0.6</v>
      </c>
      <c r="L704" s="34" t="str">
        <f>IF(Noms_de_les_cases[[#This Row],[Nivell 
d''us (%)]]&gt;0.7,"Habitual",IF(Noms_de_les_cases[[#This Row],[Nivell 
d''us (%)]]&lt;0.3,"Minoritari","Ocasional"))</f>
        <v>Ocasional</v>
      </c>
      <c r="M704" s="33" t="s">
        <v>15</v>
      </c>
      <c r="N704" s="33" t="s">
        <v>17</v>
      </c>
      <c r="O704" t="s">
        <v>1218</v>
      </c>
      <c r="P704" t="s">
        <v>1268</v>
      </c>
    </row>
    <row r="705" spans="1:16" x14ac:dyDescent="0.35">
      <c r="A705" s="1">
        <f t="shared" si="10"/>
        <v>704</v>
      </c>
      <c r="B705" s="1" t="s">
        <v>32</v>
      </c>
      <c r="C705" t="s">
        <v>31</v>
      </c>
      <c r="D705" t="s">
        <v>24</v>
      </c>
      <c r="E705" s="33" t="s">
        <v>81</v>
      </c>
      <c r="F705" s="33" t="s">
        <v>7</v>
      </c>
      <c r="G705" s="33" t="s">
        <v>7</v>
      </c>
      <c r="H705" s="33" t="s">
        <v>7</v>
      </c>
      <c r="I705" s="33" t="s">
        <v>7</v>
      </c>
      <c r="J705" s="33" t="s">
        <v>7</v>
      </c>
      <c r="K705" s="34">
        <v>0.8</v>
      </c>
      <c r="L705" s="34" t="str">
        <f>IF(Noms_de_les_cases[[#This Row],[Nivell 
d''us (%)]]&gt;0.7,"Habitual",IF(Noms_de_les_cases[[#This Row],[Nivell 
d''us (%)]]&lt;0.3,"Minoritari","Ocasional"))</f>
        <v>Habitual</v>
      </c>
      <c r="M705" s="33" t="s">
        <v>15</v>
      </c>
      <c r="N705" s="33" t="s">
        <v>17</v>
      </c>
      <c r="O705" t="s">
        <v>1218</v>
      </c>
      <c r="P705" t="s">
        <v>1268</v>
      </c>
    </row>
    <row r="706" spans="1:16" x14ac:dyDescent="0.35">
      <c r="A706" s="1">
        <f t="shared" si="10"/>
        <v>705</v>
      </c>
      <c r="B706" s="1" t="s">
        <v>943</v>
      </c>
      <c r="C706" t="s">
        <v>940</v>
      </c>
      <c r="D706" t="s">
        <v>89</v>
      </c>
      <c r="E706" s="33" t="s">
        <v>81</v>
      </c>
      <c r="F706" s="33" t="s">
        <v>8</v>
      </c>
      <c r="G706" s="33" t="s">
        <v>7</v>
      </c>
      <c r="H706" s="33" t="s">
        <v>7</v>
      </c>
      <c r="I706" s="33" t="s">
        <v>8</v>
      </c>
      <c r="J706" s="33" t="s">
        <v>7</v>
      </c>
      <c r="K706" s="34">
        <v>0.6</v>
      </c>
      <c r="L706" s="34" t="str">
        <f>IF(Noms_de_les_cases[[#This Row],[Nivell 
d''us (%)]]&gt;0.7,"Habitual",IF(Noms_de_les_cases[[#This Row],[Nivell 
d''us (%)]]&lt;0.3,"Minoritari","Ocasional"))</f>
        <v>Ocasional</v>
      </c>
      <c r="M706" s="33" t="s">
        <v>38</v>
      </c>
      <c r="N706" s="33" t="s">
        <v>18</v>
      </c>
      <c r="O706" t="s">
        <v>1218</v>
      </c>
      <c r="P706" t="s">
        <v>1268</v>
      </c>
    </row>
    <row r="707" spans="1:16" x14ac:dyDescent="0.35">
      <c r="A707" s="1">
        <f t="shared" si="10"/>
        <v>706</v>
      </c>
      <c r="B707" s="1" t="s">
        <v>882</v>
      </c>
      <c r="C707" t="s">
        <v>883</v>
      </c>
      <c r="D707" t="s">
        <v>181</v>
      </c>
      <c r="E707" s="33" t="s">
        <v>81</v>
      </c>
      <c r="F707" s="33" t="s">
        <v>7</v>
      </c>
      <c r="G707" s="33" t="s">
        <v>7</v>
      </c>
      <c r="H707" s="33" t="s">
        <v>7</v>
      </c>
      <c r="I707" s="33" t="s">
        <v>7</v>
      </c>
      <c r="J707" s="33" t="s">
        <v>7</v>
      </c>
      <c r="K707" s="34">
        <v>0.8</v>
      </c>
      <c r="L707" s="34" t="str">
        <f>IF(Noms_de_les_cases[[#This Row],[Nivell 
d''us (%)]]&gt;0.7,"Habitual",IF(Noms_de_les_cases[[#This Row],[Nivell 
d''us (%)]]&lt;0.3,"Minoritari","Ocasional"))</f>
        <v>Habitual</v>
      </c>
      <c r="M707" s="33" t="s">
        <v>14</v>
      </c>
      <c r="N707" s="33" t="s">
        <v>17</v>
      </c>
      <c r="O707" t="s">
        <v>1235</v>
      </c>
      <c r="P707" t="s">
        <v>1230</v>
      </c>
    </row>
    <row r="708" spans="1:16" x14ac:dyDescent="0.35">
      <c r="A708" s="1">
        <f t="shared" ref="A708:A771" si="11">A707+1</f>
        <v>707</v>
      </c>
      <c r="B708" s="1" t="s">
        <v>274</v>
      </c>
      <c r="C708" t="s">
        <v>275</v>
      </c>
      <c r="D708" t="s">
        <v>92</v>
      </c>
      <c r="E708" s="33" t="s">
        <v>81</v>
      </c>
      <c r="F708" s="33" t="s">
        <v>7</v>
      </c>
      <c r="G708" s="33" t="s">
        <v>7</v>
      </c>
      <c r="H708" s="33" t="s">
        <v>8</v>
      </c>
      <c r="I708" s="33" t="s">
        <v>7</v>
      </c>
      <c r="J708" s="33" t="s">
        <v>8</v>
      </c>
      <c r="K708" s="34">
        <v>0.2</v>
      </c>
      <c r="L708" s="34" t="str">
        <f>IF(Noms_de_les_cases[[#This Row],[Nivell 
d''us (%)]]&gt;0.7,"Habitual",IF(Noms_de_les_cases[[#This Row],[Nivell 
d''us (%)]]&lt;0.3,"Minoritari","Ocasional"))</f>
        <v>Minoritari</v>
      </c>
      <c r="M708" s="33" t="s">
        <v>14</v>
      </c>
      <c r="N708" s="33" t="s">
        <v>17</v>
      </c>
      <c r="O708" t="s">
        <v>1218</v>
      </c>
      <c r="P708" t="s">
        <v>1228</v>
      </c>
    </row>
    <row r="709" spans="1:16" x14ac:dyDescent="0.35">
      <c r="A709" s="1">
        <f t="shared" si="11"/>
        <v>708</v>
      </c>
      <c r="B709" s="1" t="s">
        <v>991</v>
      </c>
      <c r="C709" t="s">
        <v>992</v>
      </c>
      <c r="D709" t="s">
        <v>89</v>
      </c>
      <c r="E709" s="33" t="s">
        <v>81</v>
      </c>
      <c r="F709" s="33" t="s">
        <v>7</v>
      </c>
      <c r="G709" s="33" t="s">
        <v>7</v>
      </c>
      <c r="H709" s="33" t="s">
        <v>7</v>
      </c>
      <c r="I709" s="33" t="s">
        <v>8</v>
      </c>
      <c r="J709" s="33" t="s">
        <v>7</v>
      </c>
      <c r="K709" s="34">
        <v>0.8</v>
      </c>
      <c r="L709" s="34" t="str">
        <f>IF(Noms_de_les_cases[[#This Row],[Nivell 
d''us (%)]]&gt;0.7,"Habitual",IF(Noms_de_les_cases[[#This Row],[Nivell 
d''us (%)]]&lt;0.3,"Minoritari","Ocasional"))</f>
        <v>Habitual</v>
      </c>
      <c r="M709" s="33" t="s">
        <v>14</v>
      </c>
      <c r="N709" s="33" t="s">
        <v>20</v>
      </c>
      <c r="O709" t="s">
        <v>1218</v>
      </c>
      <c r="P709" t="s">
        <v>1228</v>
      </c>
    </row>
    <row r="710" spans="1:16" x14ac:dyDescent="0.35">
      <c r="A710" s="1">
        <f t="shared" si="11"/>
        <v>709</v>
      </c>
      <c r="B710" s="1" t="s">
        <v>704</v>
      </c>
      <c r="C710" t="s">
        <v>703</v>
      </c>
      <c r="D710" t="s">
        <v>84</v>
      </c>
      <c r="E710" s="33" t="s">
        <v>81</v>
      </c>
      <c r="F710" s="33" t="s">
        <v>7</v>
      </c>
      <c r="G710" s="33" t="s">
        <v>7</v>
      </c>
      <c r="H710" s="33" t="s">
        <v>7</v>
      </c>
      <c r="I710" s="33" t="s">
        <v>8</v>
      </c>
      <c r="J710" s="33" t="s">
        <v>8</v>
      </c>
      <c r="K710" s="34">
        <v>0.4</v>
      </c>
      <c r="L710" s="34" t="str">
        <f>IF(Noms_de_les_cases[[#This Row],[Nivell 
d''us (%)]]&gt;0.7,"Habitual",IF(Noms_de_les_cases[[#This Row],[Nivell 
d''us (%)]]&lt;0.3,"Minoritari","Ocasional"))</f>
        <v>Ocasional</v>
      </c>
      <c r="M710" s="33" t="s">
        <v>16</v>
      </c>
      <c r="N710" s="33" t="s">
        <v>17</v>
      </c>
      <c r="O710" t="s">
        <v>1222</v>
      </c>
      <c r="P710" t="s">
        <v>1229</v>
      </c>
    </row>
    <row r="711" spans="1:16" x14ac:dyDescent="0.35">
      <c r="A711" s="1">
        <f t="shared" si="11"/>
        <v>710</v>
      </c>
      <c r="B711" s="1" t="s">
        <v>121</v>
      </c>
      <c r="C711" t="s">
        <v>122</v>
      </c>
      <c r="D711" t="s">
        <v>90</v>
      </c>
      <c r="E711" s="33" t="s">
        <v>81</v>
      </c>
      <c r="F711" s="33" t="s">
        <v>7</v>
      </c>
      <c r="G711" s="33" t="s">
        <v>7</v>
      </c>
      <c r="H711" s="33" t="s">
        <v>7</v>
      </c>
      <c r="I711" s="33" t="s">
        <v>7</v>
      </c>
      <c r="J711" s="33" t="s">
        <v>7</v>
      </c>
      <c r="K711" s="34">
        <v>0.6</v>
      </c>
      <c r="L711" s="34" t="str">
        <f>IF(Noms_de_les_cases[[#This Row],[Nivell 
d''us (%)]]&gt;0.7,"Habitual",IF(Noms_de_les_cases[[#This Row],[Nivell 
d''us (%)]]&lt;0.3,"Minoritari","Ocasional"))</f>
        <v>Ocasional</v>
      </c>
      <c r="M711" s="33" t="s">
        <v>16</v>
      </c>
      <c r="N711" s="33" t="s">
        <v>17</v>
      </c>
      <c r="O711" t="s">
        <v>1237</v>
      </c>
      <c r="P711" t="s">
        <v>1232</v>
      </c>
    </row>
    <row r="712" spans="1:16" x14ac:dyDescent="0.35">
      <c r="A712" s="1">
        <f t="shared" si="11"/>
        <v>711</v>
      </c>
      <c r="B712" s="1" t="s">
        <v>1328</v>
      </c>
      <c r="C712" t="s">
        <v>437</v>
      </c>
      <c r="D712" t="s">
        <v>86</v>
      </c>
      <c r="E712" s="33" t="s">
        <v>81</v>
      </c>
      <c r="F712" s="33" t="s">
        <v>7</v>
      </c>
      <c r="G712" s="33" t="s">
        <v>7</v>
      </c>
      <c r="H712" s="33" t="s">
        <v>7</v>
      </c>
      <c r="I712" s="33" t="s">
        <v>8</v>
      </c>
      <c r="J712" s="33" t="s">
        <v>8</v>
      </c>
      <c r="K712" s="34">
        <v>0.2</v>
      </c>
      <c r="L712" s="34" t="str">
        <f>IF(Noms_de_les_cases[[#This Row],[Nivell 
d''us (%)]]&gt;0.7,"Habitual",IF(Noms_de_les_cases[[#This Row],[Nivell 
d''us (%)]]&lt;0.3,"Minoritari","Ocasional"))</f>
        <v>Minoritari</v>
      </c>
      <c r="M712" s="33" t="s">
        <v>16</v>
      </c>
      <c r="N712" s="33" t="s">
        <v>18</v>
      </c>
      <c r="O712" t="s">
        <v>1222</v>
      </c>
      <c r="P712" t="s">
        <v>1229</v>
      </c>
    </row>
    <row r="713" spans="1:16" x14ac:dyDescent="0.35">
      <c r="A713" s="1">
        <f t="shared" si="11"/>
        <v>712</v>
      </c>
      <c r="B713" s="1" t="s">
        <v>820</v>
      </c>
      <c r="C713" t="s">
        <v>821</v>
      </c>
      <c r="D713" t="s">
        <v>24</v>
      </c>
      <c r="E713" s="33" t="s">
        <v>81</v>
      </c>
      <c r="F713" s="33" t="s">
        <v>7</v>
      </c>
      <c r="G713" s="33" t="s">
        <v>7</v>
      </c>
      <c r="H713" s="33" t="s">
        <v>7</v>
      </c>
      <c r="I713" s="33" t="s">
        <v>7</v>
      </c>
      <c r="J713" s="33" t="s">
        <v>7</v>
      </c>
      <c r="K713" s="34">
        <v>1</v>
      </c>
      <c r="L713" s="34" t="str">
        <f>IF(Noms_de_les_cases[[#This Row],[Nivell 
d''us (%)]]&gt;0.7,"Habitual",IF(Noms_de_les_cases[[#This Row],[Nivell 
d''us (%)]]&lt;0.3,"Minoritari","Ocasional"))</f>
        <v>Habitual</v>
      </c>
      <c r="M713" s="33" t="s">
        <v>16</v>
      </c>
      <c r="N713" s="33" t="s">
        <v>17</v>
      </c>
      <c r="O713" t="s">
        <v>1222</v>
      </c>
      <c r="P713" t="s">
        <v>1229</v>
      </c>
    </row>
    <row r="714" spans="1:16" x14ac:dyDescent="0.35">
      <c r="A714" s="1">
        <f t="shared" si="11"/>
        <v>713</v>
      </c>
      <c r="B714" s="1" t="s">
        <v>123</v>
      </c>
      <c r="C714" t="s">
        <v>122</v>
      </c>
      <c r="D714" t="s">
        <v>90</v>
      </c>
      <c r="E714" s="33" t="s">
        <v>81</v>
      </c>
      <c r="F714" s="33" t="s">
        <v>7</v>
      </c>
      <c r="G714" s="33" t="s">
        <v>7</v>
      </c>
      <c r="H714" s="33" t="s">
        <v>7</v>
      </c>
      <c r="I714" s="33" t="s">
        <v>8</v>
      </c>
      <c r="J714" s="33" t="s">
        <v>8</v>
      </c>
      <c r="K714" s="34">
        <v>0.4</v>
      </c>
      <c r="L714" s="34" t="str">
        <f>IF(Noms_de_les_cases[[#This Row],[Nivell 
d''us (%)]]&gt;0.7,"Habitual",IF(Noms_de_les_cases[[#This Row],[Nivell 
d''us (%)]]&lt;0.3,"Minoritari","Ocasional"))</f>
        <v>Ocasional</v>
      </c>
      <c r="M714" s="33" t="s">
        <v>16</v>
      </c>
      <c r="N714" s="33" t="s">
        <v>18</v>
      </c>
      <c r="O714" t="s">
        <v>1222</v>
      </c>
      <c r="P714" t="s">
        <v>1229</v>
      </c>
    </row>
    <row r="715" spans="1:16" x14ac:dyDescent="0.35">
      <c r="A715" s="1">
        <f t="shared" si="11"/>
        <v>714</v>
      </c>
      <c r="B715" s="1" t="s">
        <v>935</v>
      </c>
      <c r="C715" t="s">
        <v>936</v>
      </c>
      <c r="D715" t="s">
        <v>89</v>
      </c>
      <c r="E715" s="33" t="s">
        <v>81</v>
      </c>
      <c r="F715" s="33" t="s">
        <v>7</v>
      </c>
      <c r="G715" s="33" t="s">
        <v>7</v>
      </c>
      <c r="H715" s="33" t="s">
        <v>7</v>
      </c>
      <c r="I715" s="33" t="s">
        <v>7</v>
      </c>
      <c r="J715" s="33" t="s">
        <v>7</v>
      </c>
      <c r="K715" s="34">
        <v>0.8</v>
      </c>
      <c r="L715" s="34" t="str">
        <f>IF(Noms_de_les_cases[[#This Row],[Nivell 
d''us (%)]]&gt;0.7,"Habitual",IF(Noms_de_les_cases[[#This Row],[Nivell 
d''us (%)]]&lt;0.3,"Minoritari","Ocasional"))</f>
        <v>Habitual</v>
      </c>
      <c r="M715" s="33" t="s">
        <v>16</v>
      </c>
      <c r="N715" s="33" t="s">
        <v>17</v>
      </c>
      <c r="O715" t="s">
        <v>1222</v>
      </c>
      <c r="P715" t="s">
        <v>1229</v>
      </c>
    </row>
    <row r="716" spans="1:16" x14ac:dyDescent="0.35">
      <c r="A716" s="1">
        <f t="shared" si="11"/>
        <v>715</v>
      </c>
      <c r="B716" s="1" t="s">
        <v>1541</v>
      </c>
      <c r="C716" t="s">
        <v>388</v>
      </c>
      <c r="D716" t="s">
        <v>86</v>
      </c>
      <c r="E716" s="33" t="s">
        <v>81</v>
      </c>
      <c r="F716" s="33" t="s">
        <v>7</v>
      </c>
      <c r="G716" s="33" t="s">
        <v>8</v>
      </c>
      <c r="H716" s="33" t="s">
        <v>7</v>
      </c>
      <c r="I716" s="33" t="s">
        <v>8</v>
      </c>
      <c r="J716" s="33" t="s">
        <v>8</v>
      </c>
      <c r="K716" s="34">
        <v>0.2</v>
      </c>
      <c r="L716" s="34" t="str">
        <f>IF(Noms_de_les_cases[[#This Row],[Nivell 
d''us (%)]]&gt;0.7,"Habitual",IF(Noms_de_les_cases[[#This Row],[Nivell 
d''us (%)]]&lt;0.3,"Minoritari","Ocasional"))</f>
        <v>Minoritari</v>
      </c>
      <c r="M716" s="33" t="s">
        <v>14</v>
      </c>
      <c r="N716" s="33" t="s">
        <v>17</v>
      </c>
      <c r="O716" t="s">
        <v>1218</v>
      </c>
      <c r="P716" t="s">
        <v>1228</v>
      </c>
    </row>
    <row r="717" spans="1:16" x14ac:dyDescent="0.35">
      <c r="A717" s="1">
        <f t="shared" si="11"/>
        <v>716</v>
      </c>
      <c r="B717" s="1" t="s">
        <v>210</v>
      </c>
      <c r="C717" t="s">
        <v>211</v>
      </c>
      <c r="D717" t="s">
        <v>91</v>
      </c>
      <c r="E717" s="33" t="s">
        <v>81</v>
      </c>
      <c r="F717" s="33" t="s">
        <v>7</v>
      </c>
      <c r="G717" s="33" t="s">
        <v>7</v>
      </c>
      <c r="H717" s="33" t="s">
        <v>7</v>
      </c>
      <c r="I717" s="33" t="s">
        <v>7</v>
      </c>
      <c r="J717" s="33" t="s">
        <v>7</v>
      </c>
      <c r="K717" s="34">
        <v>1</v>
      </c>
      <c r="L717" s="34" t="str">
        <f>IF(Noms_de_les_cases[[#This Row],[Nivell 
d''us (%)]]&gt;0.7,"Habitual",IF(Noms_de_les_cases[[#This Row],[Nivell 
d''us (%)]]&lt;0.3,"Minoritari","Ocasional"))</f>
        <v>Habitual</v>
      </c>
      <c r="M717" s="33" t="s">
        <v>57</v>
      </c>
      <c r="N717" s="33" t="s">
        <v>18</v>
      </c>
      <c r="O717" t="s">
        <v>1221</v>
      </c>
      <c r="P717" t="s">
        <v>1272</v>
      </c>
    </row>
    <row r="718" spans="1:16" x14ac:dyDescent="0.35">
      <c r="A718" s="1">
        <f t="shared" si="11"/>
        <v>717</v>
      </c>
      <c r="B718" s="1" t="s">
        <v>1531</v>
      </c>
      <c r="C718" t="s">
        <v>1532</v>
      </c>
      <c r="D718" t="s">
        <v>90</v>
      </c>
      <c r="E718" s="33" t="s">
        <v>81</v>
      </c>
      <c r="F718" s="33" t="s">
        <v>7</v>
      </c>
      <c r="G718" s="33" t="s">
        <v>7</v>
      </c>
      <c r="H718" s="33" t="s">
        <v>7</v>
      </c>
      <c r="I718" s="33" t="s">
        <v>8</v>
      </c>
      <c r="J718" s="33" t="s">
        <v>8</v>
      </c>
      <c r="K718" s="34">
        <v>0.2</v>
      </c>
      <c r="L718" s="34" t="str">
        <f>IF(Noms_de_les_cases[[#This Row],[Nivell 
d''us (%)]]&gt;0.7,"Habitual",IF(Noms_de_les_cases[[#This Row],[Nivell 
d''us (%)]]&lt;0.3,"Minoritari","Ocasional"))</f>
        <v>Minoritari</v>
      </c>
      <c r="M718" s="33" t="s">
        <v>14</v>
      </c>
      <c r="N718" s="33" t="s">
        <v>17</v>
      </c>
      <c r="O718" t="s">
        <v>1218</v>
      </c>
      <c r="P718" t="s">
        <v>1228</v>
      </c>
    </row>
    <row r="719" spans="1:16" x14ac:dyDescent="0.35">
      <c r="A719" s="1">
        <f t="shared" si="11"/>
        <v>718</v>
      </c>
      <c r="B719" s="1" t="s">
        <v>42</v>
      </c>
      <c r="C719" t="s">
        <v>43</v>
      </c>
      <c r="D719" t="s">
        <v>6</v>
      </c>
      <c r="E719" s="33" t="s">
        <v>81</v>
      </c>
      <c r="F719" s="33" t="s">
        <v>7</v>
      </c>
      <c r="G719" s="33" t="s">
        <v>7</v>
      </c>
      <c r="H719" s="33" t="s">
        <v>7</v>
      </c>
      <c r="I719" s="33" t="s">
        <v>7</v>
      </c>
      <c r="J719" s="33" t="s">
        <v>7</v>
      </c>
      <c r="K719" s="34">
        <v>1</v>
      </c>
      <c r="L719" s="34" t="str">
        <f>IF(Noms_de_les_cases[[#This Row],[Nivell 
d''us (%)]]&gt;0.7,"Habitual",IF(Noms_de_les_cases[[#This Row],[Nivell 
d''us (%)]]&lt;0.3,"Minoritari","Ocasional"))</f>
        <v>Habitual</v>
      </c>
      <c r="M719" s="33" t="s">
        <v>38</v>
      </c>
      <c r="N719" s="33" t="s">
        <v>17</v>
      </c>
      <c r="O719" t="s">
        <v>1218</v>
      </c>
      <c r="P719" t="s">
        <v>1228</v>
      </c>
    </row>
    <row r="720" spans="1:16" x14ac:dyDescent="0.35">
      <c r="A720" s="1">
        <f t="shared" si="11"/>
        <v>719</v>
      </c>
      <c r="B720" s="1" t="s">
        <v>912</v>
      </c>
      <c r="C720" t="s">
        <v>911</v>
      </c>
      <c r="D720" t="s">
        <v>89</v>
      </c>
      <c r="E720" s="33" t="s">
        <v>81</v>
      </c>
      <c r="F720" s="33" t="s">
        <v>7</v>
      </c>
      <c r="G720" s="33" t="s">
        <v>7</v>
      </c>
      <c r="H720" s="33" t="s">
        <v>7</v>
      </c>
      <c r="I720" s="33" t="s">
        <v>8</v>
      </c>
      <c r="J720" s="33" t="s">
        <v>8</v>
      </c>
      <c r="K720" s="34">
        <v>0.4</v>
      </c>
      <c r="L720" s="34" t="str">
        <f>IF(Noms_de_les_cases[[#This Row],[Nivell 
d''us (%)]]&gt;0.7,"Habitual",IF(Noms_de_les_cases[[#This Row],[Nivell 
d''us (%)]]&lt;0.3,"Minoritari","Ocasional"))</f>
        <v>Ocasional</v>
      </c>
      <c r="M720" s="33" t="s">
        <v>16</v>
      </c>
      <c r="N720" s="33" t="s">
        <v>19</v>
      </c>
      <c r="O720" t="s">
        <v>1221</v>
      </c>
      <c r="P720" t="s">
        <v>1239</v>
      </c>
    </row>
    <row r="721" spans="1:16" x14ac:dyDescent="0.35">
      <c r="A721" s="1">
        <f t="shared" si="11"/>
        <v>720</v>
      </c>
      <c r="B721" s="1" t="s">
        <v>977</v>
      </c>
      <c r="C721" t="s">
        <v>313</v>
      </c>
      <c r="D721" t="s">
        <v>92</v>
      </c>
      <c r="E721" s="33" t="s">
        <v>81</v>
      </c>
      <c r="F721" s="33" t="s">
        <v>7</v>
      </c>
      <c r="G721" s="33" t="s">
        <v>7</v>
      </c>
      <c r="H721" s="33" t="s">
        <v>7</v>
      </c>
      <c r="I721" s="33" t="s">
        <v>7</v>
      </c>
      <c r="J721" s="33" t="s">
        <v>8</v>
      </c>
      <c r="K721" s="34">
        <v>0.2</v>
      </c>
      <c r="L721" s="34" t="str">
        <f>IF(Noms_de_les_cases[[#This Row],[Nivell 
d''us (%)]]&gt;0.7,"Habitual",IF(Noms_de_les_cases[[#This Row],[Nivell 
d''us (%)]]&lt;0.3,"Minoritari","Ocasional"))</f>
        <v>Minoritari</v>
      </c>
      <c r="M721" s="33" t="s">
        <v>14</v>
      </c>
      <c r="N721" s="33" t="s">
        <v>19</v>
      </c>
      <c r="O721" t="s">
        <v>1218</v>
      </c>
      <c r="P721" t="s">
        <v>1228</v>
      </c>
    </row>
    <row r="722" spans="1:16" x14ac:dyDescent="0.35">
      <c r="A722" s="1">
        <f t="shared" si="11"/>
        <v>721</v>
      </c>
      <c r="B722" s="1" t="s">
        <v>977</v>
      </c>
      <c r="C722" t="s">
        <v>975</v>
      </c>
      <c r="D722" t="s">
        <v>89</v>
      </c>
      <c r="E722" s="33" t="s">
        <v>81</v>
      </c>
      <c r="F722" s="33" t="s">
        <v>7</v>
      </c>
      <c r="G722" s="33" t="s">
        <v>7</v>
      </c>
      <c r="H722" s="33" t="s">
        <v>7</v>
      </c>
      <c r="I722" s="33" t="s">
        <v>8</v>
      </c>
      <c r="J722" s="33" t="s">
        <v>7</v>
      </c>
      <c r="K722" s="34">
        <v>0.6</v>
      </c>
      <c r="L722" s="34" t="str">
        <f>IF(Noms_de_les_cases[[#This Row],[Nivell 
d''us (%)]]&gt;0.7,"Habitual",IF(Noms_de_les_cases[[#This Row],[Nivell 
d''us (%)]]&lt;0.3,"Minoritari","Ocasional"))</f>
        <v>Ocasional</v>
      </c>
      <c r="M722" s="33" t="s">
        <v>14</v>
      </c>
      <c r="N722" s="33" t="s">
        <v>19</v>
      </c>
      <c r="O722" t="s">
        <v>1218</v>
      </c>
      <c r="P722" t="s">
        <v>1228</v>
      </c>
    </row>
    <row r="723" spans="1:16" x14ac:dyDescent="0.35">
      <c r="A723" s="1">
        <f t="shared" si="11"/>
        <v>722</v>
      </c>
      <c r="B723" s="1" t="s">
        <v>588</v>
      </c>
      <c r="C723" t="s">
        <v>589</v>
      </c>
      <c r="D723" t="s">
        <v>85</v>
      </c>
      <c r="E723" s="33" t="s">
        <v>81</v>
      </c>
      <c r="F723" s="33" t="s">
        <v>7</v>
      </c>
      <c r="G723" s="33" t="s">
        <v>7</v>
      </c>
      <c r="H723" s="33" t="s">
        <v>7</v>
      </c>
      <c r="I723" s="33" t="s">
        <v>7</v>
      </c>
      <c r="J723" s="33" t="s">
        <v>7</v>
      </c>
      <c r="K723" s="34">
        <v>0.8</v>
      </c>
      <c r="L723" s="34" t="str">
        <f>IF(Noms_de_les_cases[[#This Row],[Nivell 
d''us (%)]]&gt;0.7,"Habitual",IF(Noms_de_les_cases[[#This Row],[Nivell 
d''us (%)]]&lt;0.3,"Minoritari","Ocasional"))</f>
        <v>Habitual</v>
      </c>
      <c r="M723" s="33" t="s">
        <v>14</v>
      </c>
      <c r="N723" s="33" t="s">
        <v>17</v>
      </c>
      <c r="O723" t="s">
        <v>1222</v>
      </c>
      <c r="P723" t="s">
        <v>1228</v>
      </c>
    </row>
    <row r="724" spans="1:16" x14ac:dyDescent="0.35">
      <c r="A724" s="1">
        <f t="shared" si="11"/>
        <v>723</v>
      </c>
      <c r="B724" s="1" t="s">
        <v>736</v>
      </c>
      <c r="C724" t="s">
        <v>774</v>
      </c>
      <c r="D724" t="s">
        <v>24</v>
      </c>
      <c r="E724" s="33" t="s">
        <v>81</v>
      </c>
      <c r="F724" s="33" t="s">
        <v>7</v>
      </c>
      <c r="G724" s="33" t="s">
        <v>7</v>
      </c>
      <c r="H724" s="33" t="s">
        <v>7</v>
      </c>
      <c r="I724" s="33" t="s">
        <v>8</v>
      </c>
      <c r="J724" s="33" t="s">
        <v>7</v>
      </c>
      <c r="K724" s="34">
        <v>0.8</v>
      </c>
      <c r="L724" s="34" t="str">
        <f>IF(Noms_de_les_cases[[#This Row],[Nivell 
d''us (%)]]&gt;0.7,"Habitual",IF(Noms_de_les_cases[[#This Row],[Nivell 
d''us (%)]]&lt;0.3,"Minoritari","Ocasional"))</f>
        <v>Habitual</v>
      </c>
      <c r="M724" s="33" t="s">
        <v>14</v>
      </c>
      <c r="N724" s="33" t="s">
        <v>19</v>
      </c>
      <c r="O724" t="s">
        <v>1222</v>
      </c>
      <c r="P724" t="s">
        <v>1228</v>
      </c>
    </row>
    <row r="725" spans="1:16" x14ac:dyDescent="0.35">
      <c r="A725" s="1">
        <f t="shared" si="11"/>
        <v>724</v>
      </c>
      <c r="B725" s="1" t="s">
        <v>1481</v>
      </c>
      <c r="C725" t="s">
        <v>307</v>
      </c>
      <c r="D725" t="s">
        <v>92</v>
      </c>
      <c r="E725" s="33" t="s">
        <v>81</v>
      </c>
      <c r="F725" s="33" t="s">
        <v>7</v>
      </c>
      <c r="G725" s="33" t="s">
        <v>7</v>
      </c>
      <c r="H725" s="33" t="s">
        <v>7</v>
      </c>
      <c r="I725" s="33" t="s">
        <v>8</v>
      </c>
      <c r="J725" s="33" t="s">
        <v>8</v>
      </c>
      <c r="K725" s="34">
        <v>0.2</v>
      </c>
      <c r="L725" s="34" t="str">
        <f>IF(Noms_de_les_cases[[#This Row],[Nivell 
d''us (%)]]&gt;0.7,"Habitual",IF(Noms_de_les_cases[[#This Row],[Nivell 
d''us (%)]]&lt;0.3,"Minoritari","Ocasional"))</f>
        <v>Minoritari</v>
      </c>
      <c r="M725" s="33" t="s">
        <v>14</v>
      </c>
      <c r="N725" s="33" t="s">
        <v>19</v>
      </c>
      <c r="O725" t="s">
        <v>1218</v>
      </c>
      <c r="P725" t="s">
        <v>1228</v>
      </c>
    </row>
    <row r="726" spans="1:16" x14ac:dyDescent="0.35">
      <c r="A726" s="1">
        <f t="shared" si="11"/>
        <v>725</v>
      </c>
      <c r="B726" s="1" t="s">
        <v>334</v>
      </c>
      <c r="C726" t="s">
        <v>335</v>
      </c>
      <c r="D726" t="s">
        <v>92</v>
      </c>
      <c r="E726" s="33" t="s">
        <v>81</v>
      </c>
      <c r="F726" s="33" t="s">
        <v>7</v>
      </c>
      <c r="G726" s="33" t="s">
        <v>7</v>
      </c>
      <c r="H726" s="33" t="s">
        <v>7</v>
      </c>
      <c r="I726" s="33" t="s">
        <v>7</v>
      </c>
      <c r="J726" s="33" t="s">
        <v>8</v>
      </c>
      <c r="K726" s="34">
        <v>0.4</v>
      </c>
      <c r="L726" s="34" t="str">
        <f>IF(Noms_de_les_cases[[#This Row],[Nivell 
d''us (%)]]&gt;0.7,"Habitual",IF(Noms_de_les_cases[[#This Row],[Nivell 
d''us (%)]]&lt;0.3,"Minoritari","Ocasional"))</f>
        <v>Ocasional</v>
      </c>
      <c r="M726" s="33" t="s">
        <v>14</v>
      </c>
      <c r="N726" s="33" t="s">
        <v>17</v>
      </c>
      <c r="O726" t="s">
        <v>1218</v>
      </c>
      <c r="P726" t="s">
        <v>1228</v>
      </c>
    </row>
    <row r="727" spans="1:16" x14ac:dyDescent="0.35">
      <c r="A727" s="1">
        <f t="shared" si="11"/>
        <v>726</v>
      </c>
      <c r="B727" s="1" t="s">
        <v>678</v>
      </c>
      <c r="C727" t="s">
        <v>677</v>
      </c>
      <c r="D727" t="s">
        <v>84</v>
      </c>
      <c r="E727" s="33" t="s">
        <v>81</v>
      </c>
      <c r="F727" s="33" t="s">
        <v>7</v>
      </c>
      <c r="G727" s="33" t="s">
        <v>7</v>
      </c>
      <c r="H727" s="33" t="s">
        <v>7</v>
      </c>
      <c r="I727" s="33" t="s">
        <v>8</v>
      </c>
      <c r="J727" s="33" t="s">
        <v>8</v>
      </c>
      <c r="K727" s="34">
        <v>0.4</v>
      </c>
      <c r="L727" s="34" t="str">
        <f>IF(Noms_de_les_cases[[#This Row],[Nivell 
d''us (%)]]&gt;0.7,"Habitual",IF(Noms_de_les_cases[[#This Row],[Nivell 
d''us (%)]]&lt;0.3,"Minoritari","Ocasional"))</f>
        <v>Ocasional</v>
      </c>
      <c r="M727" s="33" t="s">
        <v>16</v>
      </c>
      <c r="N727" s="33" t="s">
        <v>17</v>
      </c>
      <c r="O727" t="s">
        <v>1220</v>
      </c>
      <c r="P727" t="s">
        <v>1229</v>
      </c>
    </row>
    <row r="728" spans="1:16" x14ac:dyDescent="0.35">
      <c r="A728" s="1">
        <f t="shared" si="11"/>
        <v>727</v>
      </c>
      <c r="B728" s="1" t="s">
        <v>969</v>
      </c>
      <c r="C728" t="s">
        <v>967</v>
      </c>
      <c r="D728" t="s">
        <v>89</v>
      </c>
      <c r="E728" s="33" t="s">
        <v>81</v>
      </c>
      <c r="F728" s="33" t="s">
        <v>7</v>
      </c>
      <c r="G728" s="33" t="s">
        <v>7</v>
      </c>
      <c r="H728" s="33" t="s">
        <v>7</v>
      </c>
      <c r="I728" s="33" t="s">
        <v>8</v>
      </c>
      <c r="J728" s="33" t="s">
        <v>7</v>
      </c>
      <c r="K728" s="34">
        <v>0.8</v>
      </c>
      <c r="L728" s="34" t="str">
        <f>IF(Noms_de_les_cases[[#This Row],[Nivell 
d''us (%)]]&gt;0.7,"Habitual",IF(Noms_de_les_cases[[#This Row],[Nivell 
d''us (%)]]&lt;0.3,"Minoritari","Ocasional"))</f>
        <v>Habitual</v>
      </c>
      <c r="M728" s="33" t="s">
        <v>14</v>
      </c>
      <c r="N728" s="33" t="s">
        <v>17</v>
      </c>
      <c r="O728" t="s">
        <v>1222</v>
      </c>
      <c r="P728" t="s">
        <v>1228</v>
      </c>
    </row>
    <row r="729" spans="1:16" x14ac:dyDescent="0.35">
      <c r="A729" s="1">
        <f t="shared" si="11"/>
        <v>728</v>
      </c>
      <c r="B729" s="1" t="s">
        <v>880</v>
      </c>
      <c r="C729" t="s">
        <v>881</v>
      </c>
      <c r="D729" t="s">
        <v>181</v>
      </c>
      <c r="E729" s="33" t="s">
        <v>81</v>
      </c>
      <c r="F729" s="33" t="s">
        <v>7</v>
      </c>
      <c r="G729" s="33" t="s">
        <v>7</v>
      </c>
      <c r="H729" s="33" t="s">
        <v>7</v>
      </c>
      <c r="I729" s="33" t="s">
        <v>7</v>
      </c>
      <c r="J729" s="33" t="s">
        <v>8</v>
      </c>
      <c r="K729" s="34">
        <v>0.4</v>
      </c>
      <c r="L729" s="34" t="str">
        <f>IF(Noms_de_les_cases[[#This Row],[Nivell 
d''us (%)]]&gt;0.7,"Habitual",IF(Noms_de_les_cases[[#This Row],[Nivell 
d''us (%)]]&lt;0.3,"Minoritari","Ocasional"))</f>
        <v>Ocasional</v>
      </c>
      <c r="M729" s="33" t="s">
        <v>15</v>
      </c>
      <c r="N729" s="33" t="s">
        <v>17</v>
      </c>
      <c r="O729" t="s">
        <v>1221</v>
      </c>
      <c r="P729" t="s">
        <v>1270</v>
      </c>
    </row>
    <row r="730" spans="1:16" x14ac:dyDescent="0.35">
      <c r="A730" s="1">
        <f t="shared" si="11"/>
        <v>729</v>
      </c>
      <c r="B730" s="1" t="s">
        <v>391</v>
      </c>
      <c r="C730" t="s">
        <v>392</v>
      </c>
      <c r="D730" t="s">
        <v>86</v>
      </c>
      <c r="E730" s="33" t="s">
        <v>81</v>
      </c>
      <c r="F730" s="33" t="s">
        <v>7</v>
      </c>
      <c r="G730" s="33" t="s">
        <v>7</v>
      </c>
      <c r="H730" s="33" t="s">
        <v>7</v>
      </c>
      <c r="I730" s="33" t="s">
        <v>7</v>
      </c>
      <c r="J730" s="33" t="s">
        <v>7</v>
      </c>
      <c r="K730" s="34">
        <v>0.6</v>
      </c>
      <c r="L730" s="34" t="str">
        <f>IF(Noms_de_les_cases[[#This Row],[Nivell 
d''us (%)]]&gt;0.7,"Habitual",IF(Noms_de_les_cases[[#This Row],[Nivell 
d''us (%)]]&lt;0.3,"Minoritari","Ocasional"))</f>
        <v>Ocasional</v>
      </c>
      <c r="M730" s="33" t="s">
        <v>15</v>
      </c>
      <c r="N730" s="33" t="s">
        <v>18</v>
      </c>
      <c r="O730" t="s">
        <v>1218</v>
      </c>
      <c r="P730" t="s">
        <v>1268</v>
      </c>
    </row>
    <row r="731" spans="1:16" x14ac:dyDescent="0.35">
      <c r="A731" s="1">
        <f t="shared" si="11"/>
        <v>730</v>
      </c>
      <c r="B731" s="1" t="s">
        <v>585</v>
      </c>
      <c r="C731" t="s">
        <v>584</v>
      </c>
      <c r="D731" t="s">
        <v>85</v>
      </c>
      <c r="E731" s="33" t="s">
        <v>81</v>
      </c>
      <c r="F731" s="33" t="s">
        <v>8</v>
      </c>
      <c r="G731" s="33" t="s">
        <v>7</v>
      </c>
      <c r="H731" s="33" t="s">
        <v>7</v>
      </c>
      <c r="I731" s="33" t="s">
        <v>8</v>
      </c>
      <c r="J731" s="33" t="s">
        <v>7</v>
      </c>
      <c r="K731" s="34">
        <v>1</v>
      </c>
      <c r="L731" s="34" t="str">
        <f>IF(Noms_de_les_cases[[#This Row],[Nivell 
d''us (%)]]&gt;0.7,"Habitual",IF(Noms_de_les_cases[[#This Row],[Nivell 
d''us (%)]]&lt;0.3,"Minoritari","Ocasional"))</f>
        <v>Habitual</v>
      </c>
      <c r="M731" s="33" t="s">
        <v>57</v>
      </c>
      <c r="N731" s="33" t="s">
        <v>18</v>
      </c>
      <c r="O731" t="s">
        <v>1218</v>
      </c>
      <c r="P731" t="s">
        <v>1272</v>
      </c>
    </row>
    <row r="732" spans="1:16" x14ac:dyDescent="0.35">
      <c r="A732" s="1">
        <f t="shared" si="11"/>
        <v>731</v>
      </c>
      <c r="B732" s="1" t="s">
        <v>1539</v>
      </c>
      <c r="C732" t="s">
        <v>419</v>
      </c>
      <c r="D732" t="s">
        <v>86</v>
      </c>
      <c r="E732" s="33" t="s">
        <v>81</v>
      </c>
      <c r="F732" s="33" t="s">
        <v>7</v>
      </c>
      <c r="G732" s="33" t="s">
        <v>7</v>
      </c>
      <c r="H732" s="33" t="s">
        <v>7</v>
      </c>
      <c r="I732" s="33" t="s">
        <v>8</v>
      </c>
      <c r="J732" s="33" t="s">
        <v>8</v>
      </c>
      <c r="K732" s="34">
        <v>0.2</v>
      </c>
      <c r="L732" s="34" t="str">
        <f>IF(Noms_de_les_cases[[#This Row],[Nivell 
d''us (%)]]&gt;0.7,"Habitual",IF(Noms_de_les_cases[[#This Row],[Nivell 
d''us (%)]]&lt;0.3,"Minoritari","Ocasional"))</f>
        <v>Minoritari</v>
      </c>
      <c r="M732" s="33" t="s">
        <v>14</v>
      </c>
      <c r="N732" s="33" t="s">
        <v>17</v>
      </c>
      <c r="O732" t="s">
        <v>1218</v>
      </c>
      <c r="P732" t="s">
        <v>1228</v>
      </c>
    </row>
    <row r="733" spans="1:16" x14ac:dyDescent="0.35">
      <c r="A733" s="1">
        <f t="shared" si="11"/>
        <v>732</v>
      </c>
      <c r="B733" s="1" t="s">
        <v>583</v>
      </c>
      <c r="C733" t="s">
        <v>584</v>
      </c>
      <c r="D733" t="s">
        <v>85</v>
      </c>
      <c r="E733" s="33" t="s">
        <v>81</v>
      </c>
      <c r="F733" s="33" t="s">
        <v>7</v>
      </c>
      <c r="G733" s="33" t="s">
        <v>7</v>
      </c>
      <c r="H733" s="33" t="s">
        <v>7</v>
      </c>
      <c r="I733" s="33" t="s">
        <v>7</v>
      </c>
      <c r="J733" s="33" t="s">
        <v>7</v>
      </c>
      <c r="K733" s="34">
        <v>0.8</v>
      </c>
      <c r="L733" s="34" t="str">
        <f>IF(Noms_de_les_cases[[#This Row],[Nivell 
d''us (%)]]&gt;0.7,"Habitual",IF(Noms_de_les_cases[[#This Row],[Nivell 
d''us (%)]]&lt;0.3,"Minoritari","Ocasional"))</f>
        <v>Habitual</v>
      </c>
      <c r="M733" s="33" t="s">
        <v>14</v>
      </c>
      <c r="N733" s="33" t="s">
        <v>17</v>
      </c>
      <c r="O733" t="s">
        <v>1218</v>
      </c>
      <c r="P733" t="s">
        <v>1228</v>
      </c>
    </row>
    <row r="734" spans="1:16" x14ac:dyDescent="0.35">
      <c r="A734" s="1">
        <f t="shared" si="11"/>
        <v>733</v>
      </c>
      <c r="B734" s="1" t="s">
        <v>134</v>
      </c>
      <c r="C734" s="8" t="s">
        <v>135</v>
      </c>
      <c r="D734" t="s">
        <v>88</v>
      </c>
      <c r="E734" s="33" t="s">
        <v>81</v>
      </c>
      <c r="F734" s="33" t="s">
        <v>7</v>
      </c>
      <c r="G734" s="33" t="s">
        <v>7</v>
      </c>
      <c r="H734" s="33" t="s">
        <v>7</v>
      </c>
      <c r="I734" s="33" t="s">
        <v>7</v>
      </c>
      <c r="J734" s="33" t="s">
        <v>7</v>
      </c>
      <c r="K734" s="34">
        <v>0.8</v>
      </c>
      <c r="L734" s="34" t="str">
        <f>IF(Noms_de_les_cases[[#This Row],[Nivell 
d''us (%)]]&gt;0.7,"Habitual",IF(Noms_de_les_cases[[#This Row],[Nivell 
d''us (%)]]&lt;0.3,"Minoritari","Ocasional"))</f>
        <v>Habitual</v>
      </c>
      <c r="M734" s="33" t="s">
        <v>15</v>
      </c>
      <c r="N734" s="33" t="s">
        <v>17</v>
      </c>
      <c r="O734" t="s">
        <v>1218</v>
      </c>
      <c r="P734" t="s">
        <v>1273</v>
      </c>
    </row>
    <row r="735" spans="1:16" x14ac:dyDescent="0.35">
      <c r="A735" s="1">
        <f t="shared" si="11"/>
        <v>734</v>
      </c>
      <c r="B735" s="1" t="s">
        <v>134</v>
      </c>
      <c r="C735" t="s">
        <v>359</v>
      </c>
      <c r="D735" t="s">
        <v>92</v>
      </c>
      <c r="E735" s="33" t="s">
        <v>81</v>
      </c>
      <c r="F735" s="33" t="s">
        <v>7</v>
      </c>
      <c r="G735" s="33" t="s">
        <v>7</v>
      </c>
      <c r="H735" s="33" t="s">
        <v>7</v>
      </c>
      <c r="I735" s="33" t="s">
        <v>7</v>
      </c>
      <c r="J735" s="33" t="s">
        <v>7</v>
      </c>
      <c r="K735" s="34">
        <v>0.6</v>
      </c>
      <c r="L735" s="34" t="str">
        <f>IF(Noms_de_les_cases[[#This Row],[Nivell 
d''us (%)]]&gt;0.7,"Habitual",IF(Noms_de_les_cases[[#This Row],[Nivell 
d''us (%)]]&lt;0.3,"Minoritari","Ocasional"))</f>
        <v>Ocasional</v>
      </c>
      <c r="M735" s="33" t="s">
        <v>15</v>
      </c>
      <c r="N735" s="33" t="s">
        <v>19</v>
      </c>
      <c r="O735" t="s">
        <v>1218</v>
      </c>
      <c r="P735" t="s">
        <v>1273</v>
      </c>
    </row>
    <row r="736" spans="1:16" x14ac:dyDescent="0.35">
      <c r="A736" s="1">
        <f t="shared" si="11"/>
        <v>735</v>
      </c>
      <c r="B736" s="1" t="s">
        <v>26</v>
      </c>
      <c r="C736" t="s">
        <v>27</v>
      </c>
      <c r="D736" t="s">
        <v>24</v>
      </c>
      <c r="E736" s="33" t="s">
        <v>81</v>
      </c>
      <c r="F736" s="33" t="s">
        <v>7</v>
      </c>
      <c r="G736" s="33" t="s">
        <v>7</v>
      </c>
      <c r="H736" s="33" t="s">
        <v>7</v>
      </c>
      <c r="I736" s="33" t="s">
        <v>7</v>
      </c>
      <c r="J736" s="33" t="s">
        <v>7</v>
      </c>
      <c r="K736" s="34">
        <v>0.8</v>
      </c>
      <c r="L736" s="34" t="str">
        <f>IF(Noms_de_les_cases[[#This Row],[Nivell 
d''us (%)]]&gt;0.7,"Habitual",IF(Noms_de_les_cases[[#This Row],[Nivell 
d''us (%)]]&lt;0.3,"Minoritari","Ocasional"))</f>
        <v>Habitual</v>
      </c>
      <c r="M736" s="33" t="s">
        <v>15</v>
      </c>
      <c r="N736" s="33" t="s">
        <v>17</v>
      </c>
      <c r="O736" t="s">
        <v>1218</v>
      </c>
      <c r="P736" t="s">
        <v>1268</v>
      </c>
    </row>
    <row r="737" spans="1:16" x14ac:dyDescent="0.35">
      <c r="A737" s="1">
        <f t="shared" si="11"/>
        <v>736</v>
      </c>
      <c r="B737" s="1" t="s">
        <v>33</v>
      </c>
      <c r="C737" t="s">
        <v>10</v>
      </c>
      <c r="D737" t="s">
        <v>6</v>
      </c>
      <c r="E737" s="33" t="s">
        <v>81</v>
      </c>
      <c r="F737" s="33" t="s">
        <v>7</v>
      </c>
      <c r="G737" s="33" t="s">
        <v>7</v>
      </c>
      <c r="H737" s="33" t="s">
        <v>7</v>
      </c>
      <c r="I737" s="33" t="s">
        <v>8</v>
      </c>
      <c r="J737" s="33" t="s">
        <v>8</v>
      </c>
      <c r="K737" s="34">
        <v>0.4</v>
      </c>
      <c r="L737" s="34" t="str">
        <f>IF(Noms_de_les_cases[[#This Row],[Nivell 
d''us (%)]]&gt;0.7,"Habitual",IF(Noms_de_les_cases[[#This Row],[Nivell 
d''us (%)]]&lt;0.3,"Minoritari","Ocasional"))</f>
        <v>Ocasional</v>
      </c>
      <c r="M737" s="33" t="s">
        <v>14</v>
      </c>
      <c r="N737" s="33" t="s">
        <v>19</v>
      </c>
      <c r="O737" t="s">
        <v>1220</v>
      </c>
      <c r="P737" t="s">
        <v>1229</v>
      </c>
    </row>
    <row r="738" spans="1:16" x14ac:dyDescent="0.35">
      <c r="A738" s="1">
        <f t="shared" si="11"/>
        <v>737</v>
      </c>
      <c r="B738" s="1" t="s">
        <v>33</v>
      </c>
      <c r="C738" t="s">
        <v>462</v>
      </c>
      <c r="D738" t="s">
        <v>86</v>
      </c>
      <c r="E738" s="33" t="s">
        <v>81</v>
      </c>
      <c r="F738" s="33" t="s">
        <v>7</v>
      </c>
      <c r="G738" s="33" t="s">
        <v>7</v>
      </c>
      <c r="H738" s="33" t="s">
        <v>7</v>
      </c>
      <c r="I738" s="33" t="s">
        <v>8</v>
      </c>
      <c r="J738" s="33" t="s">
        <v>8</v>
      </c>
      <c r="K738" s="34">
        <v>0.2</v>
      </c>
      <c r="L738" s="34" t="str">
        <f>IF(Noms_de_les_cases[[#This Row],[Nivell 
d''us (%)]]&gt;0.7,"Habitual",IF(Noms_de_les_cases[[#This Row],[Nivell 
d''us (%)]]&lt;0.3,"Minoritari","Ocasional"))</f>
        <v>Minoritari</v>
      </c>
      <c r="M738" s="33" t="s">
        <v>14</v>
      </c>
      <c r="N738" s="33" t="s">
        <v>20</v>
      </c>
      <c r="O738" t="s">
        <v>1220</v>
      </c>
      <c r="P738" t="s">
        <v>1229</v>
      </c>
    </row>
    <row r="739" spans="1:16" x14ac:dyDescent="0.35">
      <c r="A739" s="1">
        <f t="shared" si="11"/>
        <v>738</v>
      </c>
      <c r="B739" s="1" t="s">
        <v>1003</v>
      </c>
      <c r="C739" t="s">
        <v>1002</v>
      </c>
      <c r="D739" t="s">
        <v>89</v>
      </c>
      <c r="E739" s="33" t="s">
        <v>81</v>
      </c>
      <c r="F739" s="33" t="s">
        <v>8</v>
      </c>
      <c r="G739" s="33" t="s">
        <v>7</v>
      </c>
      <c r="H739" s="33" t="s">
        <v>7</v>
      </c>
      <c r="I739" s="33" t="s">
        <v>8</v>
      </c>
      <c r="J739" s="33" t="s">
        <v>7</v>
      </c>
      <c r="K739" s="34">
        <v>0.6</v>
      </c>
      <c r="L739" s="34" t="str">
        <f>IF(Noms_de_les_cases[[#This Row],[Nivell 
d''us (%)]]&gt;0.7,"Habitual",IF(Noms_de_les_cases[[#This Row],[Nivell 
d''us (%)]]&lt;0.3,"Minoritari","Ocasional"))</f>
        <v>Ocasional</v>
      </c>
      <c r="M739" s="33" t="s">
        <v>14</v>
      </c>
      <c r="N739" s="33" t="s">
        <v>18</v>
      </c>
      <c r="O739" t="s">
        <v>1218</v>
      </c>
      <c r="P739" t="s">
        <v>1228</v>
      </c>
    </row>
    <row r="740" spans="1:16" x14ac:dyDescent="0.35">
      <c r="A740" s="1">
        <f t="shared" si="11"/>
        <v>739</v>
      </c>
      <c r="B740" s="1" t="s">
        <v>1260</v>
      </c>
      <c r="C740" t="s">
        <v>761</v>
      </c>
      <c r="D740" t="s">
        <v>24</v>
      </c>
      <c r="E740" s="33" t="s">
        <v>81</v>
      </c>
      <c r="F740" s="33" t="s">
        <v>7</v>
      </c>
      <c r="G740" s="33" t="s">
        <v>8</v>
      </c>
      <c r="H740" s="33" t="s">
        <v>7</v>
      </c>
      <c r="I740" s="33" t="s">
        <v>8</v>
      </c>
      <c r="J740" s="33" t="s">
        <v>8</v>
      </c>
      <c r="K740" s="34">
        <v>0.2</v>
      </c>
      <c r="L740" s="34" t="str">
        <f>IF(Noms_de_les_cases[[#This Row],[Nivell 
d''us (%)]]&gt;0.7,"Habitual",IF(Noms_de_les_cases[[#This Row],[Nivell 
d''us (%)]]&lt;0.3,"Minoritari","Ocasional"))</f>
        <v>Minoritari</v>
      </c>
      <c r="M740" s="33" t="s">
        <v>15</v>
      </c>
      <c r="N740" s="33" t="s">
        <v>17</v>
      </c>
      <c r="O740" t="s">
        <v>1221</v>
      </c>
      <c r="P740" t="s">
        <v>1273</v>
      </c>
    </row>
    <row r="741" spans="1:16" x14ac:dyDescent="0.35">
      <c r="A741" s="1">
        <f t="shared" si="11"/>
        <v>740</v>
      </c>
      <c r="B741" s="1" t="s">
        <v>764</v>
      </c>
      <c r="C741" t="s">
        <v>761</v>
      </c>
      <c r="D741" t="s">
        <v>24</v>
      </c>
      <c r="E741" s="33" t="s">
        <v>81</v>
      </c>
      <c r="F741" s="33" t="s">
        <v>8</v>
      </c>
      <c r="G741" s="33" t="s">
        <v>8</v>
      </c>
      <c r="H741" s="33" t="s">
        <v>7</v>
      </c>
      <c r="I741" s="33" t="s">
        <v>8</v>
      </c>
      <c r="J741" s="33" t="s">
        <v>8</v>
      </c>
      <c r="K741" s="34">
        <v>0.2</v>
      </c>
      <c r="L741" s="34" t="str">
        <f>IF(Noms_de_les_cases[[#This Row],[Nivell 
d''us (%)]]&gt;0.7,"Habitual",IF(Noms_de_les_cases[[#This Row],[Nivell 
d''us (%)]]&lt;0.3,"Minoritari","Ocasional"))</f>
        <v>Minoritari</v>
      </c>
      <c r="M741" s="33" t="s">
        <v>15</v>
      </c>
      <c r="N741" s="33" t="s">
        <v>18</v>
      </c>
      <c r="O741" t="s">
        <v>1221</v>
      </c>
      <c r="P741" t="s">
        <v>1273</v>
      </c>
    </row>
    <row r="742" spans="1:16" x14ac:dyDescent="0.35">
      <c r="A742" s="1">
        <f t="shared" si="11"/>
        <v>741</v>
      </c>
      <c r="B742" s="1" t="s">
        <v>705</v>
      </c>
      <c r="C742" t="s">
        <v>706</v>
      </c>
      <c r="D742" t="s">
        <v>84</v>
      </c>
      <c r="E742" s="33" t="s">
        <v>81</v>
      </c>
      <c r="F742" s="33" t="s">
        <v>7</v>
      </c>
      <c r="G742" s="33" t="s">
        <v>7</v>
      </c>
      <c r="H742" s="33" t="s">
        <v>7</v>
      </c>
      <c r="I742" s="33" t="s">
        <v>7</v>
      </c>
      <c r="J742" s="33" t="s">
        <v>7</v>
      </c>
      <c r="K742" s="34">
        <v>0.8</v>
      </c>
      <c r="L742" s="34" t="str">
        <f>IF(Noms_de_les_cases[[#This Row],[Nivell 
d''us (%)]]&gt;0.7,"Habitual",IF(Noms_de_les_cases[[#This Row],[Nivell 
d''us (%)]]&lt;0.3,"Minoritari","Ocasional"))</f>
        <v>Habitual</v>
      </c>
      <c r="M742" s="33" t="s">
        <v>16</v>
      </c>
      <c r="N742" s="33" t="s">
        <v>17</v>
      </c>
      <c r="O742" t="s">
        <v>1221</v>
      </c>
      <c r="P742" t="s">
        <v>1239</v>
      </c>
    </row>
    <row r="743" spans="1:16" x14ac:dyDescent="0.35">
      <c r="A743" s="1">
        <f t="shared" si="11"/>
        <v>742</v>
      </c>
      <c r="B743" s="1" t="s">
        <v>705</v>
      </c>
      <c r="C743" t="s">
        <v>724</v>
      </c>
      <c r="D743" t="s">
        <v>84</v>
      </c>
      <c r="E743" s="33" t="s">
        <v>81</v>
      </c>
      <c r="F743" s="33" t="s">
        <v>7</v>
      </c>
      <c r="G743" s="33" t="s">
        <v>7</v>
      </c>
      <c r="H743" s="33" t="s">
        <v>7</v>
      </c>
      <c r="I743" s="33" t="s">
        <v>7</v>
      </c>
      <c r="J743" s="33" t="s">
        <v>7</v>
      </c>
      <c r="K743" s="34">
        <v>0.8</v>
      </c>
      <c r="L743" s="34" t="str">
        <f>IF(Noms_de_les_cases[[#This Row],[Nivell 
d''us (%)]]&gt;0.7,"Habitual",IF(Noms_de_les_cases[[#This Row],[Nivell 
d''us (%)]]&lt;0.3,"Minoritari","Ocasional"))</f>
        <v>Habitual</v>
      </c>
      <c r="M743" s="33" t="s">
        <v>16</v>
      </c>
      <c r="N743" s="33" t="s">
        <v>17</v>
      </c>
      <c r="O743" t="s">
        <v>1221</v>
      </c>
      <c r="P743" t="s">
        <v>1239</v>
      </c>
    </row>
    <row r="744" spans="1:16" x14ac:dyDescent="0.35">
      <c r="A744" s="1">
        <f t="shared" si="11"/>
        <v>743</v>
      </c>
      <c r="B744" s="1" t="s">
        <v>844</v>
      </c>
      <c r="C744" t="s">
        <v>843</v>
      </c>
      <c r="D744" t="s">
        <v>181</v>
      </c>
      <c r="E744" s="33" t="s">
        <v>81</v>
      </c>
      <c r="F744" s="33" t="s">
        <v>7</v>
      </c>
      <c r="G744" s="33" t="s">
        <v>7</v>
      </c>
      <c r="H744" s="33" t="s">
        <v>7</v>
      </c>
      <c r="I744" s="33" t="s">
        <v>8</v>
      </c>
      <c r="J744" s="33" t="s">
        <v>7</v>
      </c>
      <c r="K744" s="34">
        <v>0.6</v>
      </c>
      <c r="L744" s="34" t="str">
        <f>IF(Noms_de_les_cases[[#This Row],[Nivell 
d''us (%)]]&gt;0.7,"Habitual",IF(Noms_de_les_cases[[#This Row],[Nivell 
d''us (%)]]&lt;0.3,"Minoritari","Ocasional"))</f>
        <v>Ocasional</v>
      </c>
      <c r="M744" s="33" t="s">
        <v>15</v>
      </c>
      <c r="N744" s="33" t="s">
        <v>17</v>
      </c>
      <c r="O744" t="s">
        <v>1221</v>
      </c>
      <c r="P744" t="s">
        <v>1239</v>
      </c>
    </row>
    <row r="745" spans="1:16" x14ac:dyDescent="0.35">
      <c r="A745" s="1">
        <f t="shared" si="11"/>
        <v>744</v>
      </c>
      <c r="B745" s="1" t="s">
        <v>44</v>
      </c>
      <c r="C745" t="s">
        <v>45</v>
      </c>
      <c r="D745" t="s">
        <v>6</v>
      </c>
      <c r="E745" s="33" t="s">
        <v>81</v>
      </c>
      <c r="F745" s="33" t="s">
        <v>7</v>
      </c>
      <c r="G745" s="33" t="s">
        <v>7</v>
      </c>
      <c r="H745" s="33" t="s">
        <v>7</v>
      </c>
      <c r="I745" s="33" t="s">
        <v>7</v>
      </c>
      <c r="J745" s="33" t="s">
        <v>7</v>
      </c>
      <c r="K745" s="34">
        <v>0.8</v>
      </c>
      <c r="L745" s="34" t="str">
        <f>IF(Noms_de_les_cases[[#This Row],[Nivell 
d''us (%)]]&gt;0.7,"Habitual",IF(Noms_de_les_cases[[#This Row],[Nivell 
d''us (%)]]&lt;0.3,"Minoritari","Ocasional"))</f>
        <v>Habitual</v>
      </c>
      <c r="M745" s="33" t="s">
        <v>16</v>
      </c>
      <c r="N745" s="33" t="s">
        <v>17</v>
      </c>
      <c r="O745" t="s">
        <v>1221</v>
      </c>
      <c r="P745" t="s">
        <v>1239</v>
      </c>
    </row>
    <row r="746" spans="1:16" x14ac:dyDescent="0.35">
      <c r="A746" s="1">
        <f t="shared" si="11"/>
        <v>745</v>
      </c>
      <c r="B746" s="1" t="s">
        <v>937</v>
      </c>
      <c r="C746" t="s">
        <v>936</v>
      </c>
      <c r="D746" t="s">
        <v>89</v>
      </c>
      <c r="E746" s="33" t="s">
        <v>81</v>
      </c>
      <c r="F746" s="33" t="s">
        <v>7</v>
      </c>
      <c r="G746" s="33" t="s">
        <v>7</v>
      </c>
      <c r="H746" s="33" t="s">
        <v>7</v>
      </c>
      <c r="I746" s="33" t="s">
        <v>8</v>
      </c>
      <c r="J746" s="33" t="s">
        <v>7</v>
      </c>
      <c r="K746" s="34">
        <v>0.6</v>
      </c>
      <c r="L746" s="34" t="str">
        <f>IF(Noms_de_les_cases[[#This Row],[Nivell 
d''us (%)]]&gt;0.7,"Habitual",IF(Noms_de_les_cases[[#This Row],[Nivell 
d''us (%)]]&lt;0.3,"Minoritari","Ocasional"))</f>
        <v>Ocasional</v>
      </c>
      <c r="M746" s="33" t="s">
        <v>15</v>
      </c>
      <c r="N746" s="33" t="s">
        <v>17</v>
      </c>
      <c r="O746" t="s">
        <v>1221</v>
      </c>
      <c r="P746" t="s">
        <v>1270</v>
      </c>
    </row>
    <row r="747" spans="1:16" x14ac:dyDescent="0.35">
      <c r="A747" s="1">
        <f t="shared" si="11"/>
        <v>746</v>
      </c>
      <c r="B747" s="1" t="s">
        <v>352</v>
      </c>
      <c r="C747" t="s">
        <v>353</v>
      </c>
      <c r="D747" t="s">
        <v>92</v>
      </c>
      <c r="E747" s="33" t="s">
        <v>81</v>
      </c>
      <c r="F747" s="33" t="s">
        <v>7</v>
      </c>
      <c r="G747" s="33" t="s">
        <v>7</v>
      </c>
      <c r="H747" s="33" t="s">
        <v>8</v>
      </c>
      <c r="I747" s="33" t="s">
        <v>7</v>
      </c>
      <c r="J747" s="33" t="s">
        <v>8</v>
      </c>
      <c r="K747" s="34">
        <v>0.2</v>
      </c>
      <c r="L747" s="34" t="str">
        <f>IF(Noms_de_les_cases[[#This Row],[Nivell 
d''us (%)]]&gt;0.7,"Habitual",IF(Noms_de_les_cases[[#This Row],[Nivell 
d''us (%)]]&lt;0.3,"Minoritari","Ocasional"))</f>
        <v>Minoritari</v>
      </c>
      <c r="M747" s="33" t="s">
        <v>15</v>
      </c>
      <c r="N747" s="33" t="s">
        <v>17</v>
      </c>
      <c r="O747" t="s">
        <v>1218</v>
      </c>
      <c r="P747" t="s">
        <v>1268</v>
      </c>
    </row>
    <row r="748" spans="1:16" x14ac:dyDescent="0.35">
      <c r="A748" s="1">
        <f t="shared" si="11"/>
        <v>747</v>
      </c>
      <c r="B748" s="1" t="s">
        <v>68</v>
      </c>
      <c r="C748" t="s">
        <v>67</v>
      </c>
      <c r="D748" t="s">
        <v>6</v>
      </c>
      <c r="E748" s="33" t="s">
        <v>81</v>
      </c>
      <c r="F748" s="33" t="s">
        <v>7</v>
      </c>
      <c r="G748" s="33" t="s">
        <v>7</v>
      </c>
      <c r="H748" s="33" t="s">
        <v>7</v>
      </c>
      <c r="I748" s="33" t="s">
        <v>8</v>
      </c>
      <c r="J748" s="33" t="s">
        <v>8</v>
      </c>
      <c r="K748" s="34">
        <v>0.2</v>
      </c>
      <c r="L748" s="34" t="str">
        <f>IF(Noms_de_les_cases[[#This Row],[Nivell 
d''us (%)]]&gt;0.7,"Habitual",IF(Noms_de_les_cases[[#This Row],[Nivell 
d''us (%)]]&lt;0.3,"Minoritari","Ocasional"))</f>
        <v>Minoritari</v>
      </c>
      <c r="M748" s="33" t="s">
        <v>78</v>
      </c>
      <c r="N748" s="33" t="s">
        <v>17</v>
      </c>
      <c r="O748" t="s">
        <v>1218</v>
      </c>
      <c r="P748" t="s">
        <v>1224</v>
      </c>
    </row>
    <row r="749" spans="1:16" x14ac:dyDescent="0.35">
      <c r="A749" s="1">
        <f t="shared" si="11"/>
        <v>748</v>
      </c>
      <c r="B749" s="1" t="s">
        <v>852</v>
      </c>
      <c r="C749" t="s">
        <v>847</v>
      </c>
      <c r="D749" t="s">
        <v>181</v>
      </c>
      <c r="E749" s="33" t="s">
        <v>81</v>
      </c>
      <c r="F749" s="33" t="s">
        <v>7</v>
      </c>
      <c r="G749" s="33" t="s">
        <v>8</v>
      </c>
      <c r="H749" s="33" t="s">
        <v>7</v>
      </c>
      <c r="I749" s="33" t="s">
        <v>8</v>
      </c>
      <c r="J749" s="33" t="s">
        <v>7</v>
      </c>
      <c r="K749" s="34">
        <v>0.6</v>
      </c>
      <c r="L749" s="34" t="str">
        <f>IF(Noms_de_les_cases[[#This Row],[Nivell 
d''us (%)]]&gt;0.7,"Habitual",IF(Noms_de_les_cases[[#This Row],[Nivell 
d''us (%)]]&lt;0.3,"Minoritari","Ocasional"))</f>
        <v>Ocasional</v>
      </c>
      <c r="M749" s="33" t="s">
        <v>78</v>
      </c>
      <c r="N749" s="33" t="s">
        <v>17</v>
      </c>
      <c r="O749" t="s">
        <v>1219</v>
      </c>
      <c r="P749" t="s">
        <v>1226</v>
      </c>
    </row>
    <row r="750" spans="1:16" x14ac:dyDescent="0.35">
      <c r="A750" s="1">
        <f t="shared" si="11"/>
        <v>749</v>
      </c>
      <c r="B750" s="1" t="s">
        <v>285</v>
      </c>
      <c r="C750" t="s">
        <v>286</v>
      </c>
      <c r="D750" t="s">
        <v>92</v>
      </c>
      <c r="E750" s="33" t="s">
        <v>81</v>
      </c>
      <c r="F750" s="33" t="s">
        <v>7</v>
      </c>
      <c r="G750" s="33" t="s">
        <v>7</v>
      </c>
      <c r="H750" s="33" t="s">
        <v>7</v>
      </c>
      <c r="I750" s="33" t="s">
        <v>7</v>
      </c>
      <c r="J750" s="33" t="s">
        <v>7</v>
      </c>
      <c r="K750" s="34">
        <v>0.8</v>
      </c>
      <c r="L750" s="34" t="str">
        <f>IF(Noms_de_les_cases[[#This Row],[Nivell 
d''us (%)]]&gt;0.7,"Habitual",IF(Noms_de_les_cases[[#This Row],[Nivell 
d''us (%)]]&lt;0.3,"Minoritari","Ocasional"))</f>
        <v>Habitual</v>
      </c>
      <c r="M750" s="33" t="s">
        <v>78</v>
      </c>
      <c r="N750" s="33" t="s">
        <v>17</v>
      </c>
      <c r="O750" t="s">
        <v>1219</v>
      </c>
      <c r="P750" t="s">
        <v>1226</v>
      </c>
    </row>
    <row r="751" spans="1:16" x14ac:dyDescent="0.35">
      <c r="A751" s="1">
        <f t="shared" si="11"/>
        <v>750</v>
      </c>
      <c r="B751" s="1" t="s">
        <v>488</v>
      </c>
      <c r="C751" t="s">
        <v>489</v>
      </c>
      <c r="D751" t="s">
        <v>87</v>
      </c>
      <c r="E751" s="33" t="s">
        <v>81</v>
      </c>
      <c r="F751" s="33" t="s">
        <v>7</v>
      </c>
      <c r="G751" s="33" t="s">
        <v>7</v>
      </c>
      <c r="H751" s="33" t="s">
        <v>7</v>
      </c>
      <c r="I751" s="33" t="s">
        <v>7</v>
      </c>
      <c r="J751" s="33" t="s">
        <v>7</v>
      </c>
      <c r="K751" s="34">
        <v>0.6</v>
      </c>
      <c r="L751" s="34" t="str">
        <f>IF(Noms_de_les_cases[[#This Row],[Nivell 
d''us (%)]]&gt;0.7,"Habitual",IF(Noms_de_les_cases[[#This Row],[Nivell 
d''us (%)]]&lt;0.3,"Minoritari","Ocasional"))</f>
        <v>Ocasional</v>
      </c>
      <c r="M751" s="33" t="s">
        <v>78</v>
      </c>
      <c r="N751" s="33" t="s">
        <v>17</v>
      </c>
      <c r="O751" t="s">
        <v>1219</v>
      </c>
      <c r="P751" t="s">
        <v>1225</v>
      </c>
    </row>
    <row r="752" spans="1:16" x14ac:dyDescent="0.35">
      <c r="A752" s="1">
        <f t="shared" si="11"/>
        <v>751</v>
      </c>
      <c r="B752" s="1" t="s">
        <v>287</v>
      </c>
      <c r="C752" t="s">
        <v>286</v>
      </c>
      <c r="D752" t="s">
        <v>92</v>
      </c>
      <c r="E752" s="33" t="s">
        <v>81</v>
      </c>
      <c r="F752" s="33" t="s">
        <v>7</v>
      </c>
      <c r="G752" s="33" t="s">
        <v>7</v>
      </c>
      <c r="H752" s="33" t="s">
        <v>7</v>
      </c>
      <c r="I752" s="33" t="s">
        <v>8</v>
      </c>
      <c r="J752" s="33" t="s">
        <v>7</v>
      </c>
      <c r="K752" s="34">
        <v>0.6</v>
      </c>
      <c r="L752" s="34" t="str">
        <f>IF(Noms_de_les_cases[[#This Row],[Nivell 
d''us (%)]]&gt;0.7,"Habitual",IF(Noms_de_les_cases[[#This Row],[Nivell 
d''us (%)]]&lt;0.3,"Minoritari","Ocasional"))</f>
        <v>Ocasional</v>
      </c>
      <c r="M752" s="33" t="s">
        <v>15</v>
      </c>
      <c r="N752" s="33" t="s">
        <v>19</v>
      </c>
      <c r="O752" t="s">
        <v>1220</v>
      </c>
      <c r="P752" t="s">
        <v>1227</v>
      </c>
    </row>
    <row r="753" spans="1:16" x14ac:dyDescent="0.35">
      <c r="A753" s="1">
        <f t="shared" si="11"/>
        <v>752</v>
      </c>
      <c r="B753" s="1" t="s">
        <v>1165</v>
      </c>
      <c r="C753" t="s">
        <v>55</v>
      </c>
      <c r="D753" t="s">
        <v>6</v>
      </c>
      <c r="E753" s="33" t="s">
        <v>81</v>
      </c>
      <c r="F753" s="33" t="s">
        <v>8</v>
      </c>
      <c r="G753" s="33" t="s">
        <v>7</v>
      </c>
      <c r="H753" s="33" t="s">
        <v>7</v>
      </c>
      <c r="I753" s="33" t="s">
        <v>8</v>
      </c>
      <c r="J753" s="33" t="s">
        <v>8</v>
      </c>
      <c r="K753" s="34">
        <v>0.2</v>
      </c>
      <c r="L753" s="34" t="str">
        <f>IF(Noms_de_les_cases[[#This Row],[Nivell 
d''us (%)]]&gt;0.7,"Habitual",IF(Noms_de_les_cases[[#This Row],[Nivell 
d''us (%)]]&lt;0.3,"Minoritari","Ocasional"))</f>
        <v>Minoritari</v>
      </c>
      <c r="M753" s="33" t="s">
        <v>15</v>
      </c>
      <c r="N753" s="33" t="s">
        <v>18</v>
      </c>
      <c r="O753" t="s">
        <v>1218</v>
      </c>
      <c r="P753" t="s">
        <v>1224</v>
      </c>
    </row>
    <row r="754" spans="1:16" x14ac:dyDescent="0.35">
      <c r="A754" s="1">
        <f t="shared" si="11"/>
        <v>753</v>
      </c>
      <c r="B754" s="1" t="s">
        <v>916</v>
      </c>
      <c r="C754" t="s">
        <v>917</v>
      </c>
      <c r="D754" t="s">
        <v>89</v>
      </c>
      <c r="E754" s="33" t="s">
        <v>81</v>
      </c>
      <c r="F754" s="33" t="s">
        <v>7</v>
      </c>
      <c r="G754" s="33" t="s">
        <v>7</v>
      </c>
      <c r="H754" s="33" t="s">
        <v>7</v>
      </c>
      <c r="I754" s="33" t="s">
        <v>7</v>
      </c>
      <c r="J754" s="33" t="s">
        <v>7</v>
      </c>
      <c r="K754" s="34">
        <v>0.6</v>
      </c>
      <c r="L754" s="34" t="str">
        <f>IF(Noms_de_les_cases[[#This Row],[Nivell 
d''us (%)]]&gt;0.7,"Habitual",IF(Noms_de_les_cases[[#This Row],[Nivell 
d''us (%)]]&lt;0.3,"Minoritari","Ocasional"))</f>
        <v>Ocasional</v>
      </c>
      <c r="M754" s="33" t="s">
        <v>15</v>
      </c>
      <c r="N754" s="33" t="s">
        <v>17</v>
      </c>
      <c r="O754" t="s">
        <v>1218</v>
      </c>
      <c r="P754" t="s">
        <v>1268</v>
      </c>
    </row>
    <row r="755" spans="1:16" x14ac:dyDescent="0.35">
      <c r="A755" s="1">
        <f t="shared" si="11"/>
        <v>754</v>
      </c>
      <c r="B755" s="1" t="s">
        <v>1342</v>
      </c>
      <c r="C755" t="s">
        <v>934</v>
      </c>
      <c r="D755" t="s">
        <v>89</v>
      </c>
      <c r="E755" s="33" t="s">
        <v>81</v>
      </c>
      <c r="F755" s="33" t="s">
        <v>7</v>
      </c>
      <c r="G755" s="33" t="s">
        <v>7</v>
      </c>
      <c r="H755" s="33" t="s">
        <v>7</v>
      </c>
      <c r="I755" s="33" t="s">
        <v>7</v>
      </c>
      <c r="J755" s="33" t="s">
        <v>7</v>
      </c>
      <c r="K755" s="34">
        <v>0.6</v>
      </c>
      <c r="L755" s="34" t="str">
        <f>IF(Noms_de_les_cases[[#This Row],[Nivell 
d''us (%)]]&gt;0.7,"Habitual",IF(Noms_de_les_cases[[#This Row],[Nivell 
d''us (%)]]&lt;0.3,"Minoritari","Ocasional"))</f>
        <v>Ocasional</v>
      </c>
      <c r="M755" s="33" t="s">
        <v>15</v>
      </c>
      <c r="N755" s="33" t="s">
        <v>17</v>
      </c>
      <c r="O755" t="s">
        <v>1235</v>
      </c>
      <c r="P755" t="s">
        <v>1268</v>
      </c>
    </row>
    <row r="756" spans="1:16" x14ac:dyDescent="0.35">
      <c r="A756" s="1">
        <f t="shared" si="11"/>
        <v>755</v>
      </c>
      <c r="B756" s="1" t="s">
        <v>362</v>
      </c>
      <c r="C756" t="s">
        <v>363</v>
      </c>
      <c r="D756" t="s">
        <v>92</v>
      </c>
      <c r="E756" s="33" t="s">
        <v>81</v>
      </c>
      <c r="F756" s="33" t="s">
        <v>7</v>
      </c>
      <c r="G756" s="33" t="s">
        <v>7</v>
      </c>
      <c r="H756" s="33" t="s">
        <v>7</v>
      </c>
      <c r="I756" s="33" t="s">
        <v>7</v>
      </c>
      <c r="J756" s="33" t="s">
        <v>8</v>
      </c>
      <c r="K756" s="34">
        <v>0.4</v>
      </c>
      <c r="L756" s="34" t="str">
        <f>IF(Noms_de_les_cases[[#This Row],[Nivell 
d''us (%)]]&gt;0.7,"Habitual",IF(Noms_de_les_cases[[#This Row],[Nivell 
d''us (%)]]&lt;0.3,"Minoritari","Ocasional"))</f>
        <v>Ocasional</v>
      </c>
      <c r="M756" s="33" t="s">
        <v>78</v>
      </c>
      <c r="N756" s="33" t="s">
        <v>17</v>
      </c>
      <c r="O756" t="s">
        <v>1235</v>
      </c>
      <c r="P756" t="s">
        <v>1226</v>
      </c>
    </row>
    <row r="757" spans="1:16" x14ac:dyDescent="0.35">
      <c r="A757" s="1">
        <f t="shared" si="11"/>
        <v>756</v>
      </c>
      <c r="B757" s="1" t="s">
        <v>904</v>
      </c>
      <c r="C757" t="s">
        <v>905</v>
      </c>
      <c r="D757" t="s">
        <v>181</v>
      </c>
      <c r="E757" s="33" t="s">
        <v>81</v>
      </c>
      <c r="F757" s="33" t="s">
        <v>7</v>
      </c>
      <c r="G757" s="33" t="s">
        <v>7</v>
      </c>
      <c r="H757" s="33" t="s">
        <v>7</v>
      </c>
      <c r="I757" s="33" t="s">
        <v>7</v>
      </c>
      <c r="J757" s="33" t="s">
        <v>7</v>
      </c>
      <c r="K757" s="34">
        <v>0.8</v>
      </c>
      <c r="L757" s="34" t="str">
        <f>IF(Noms_de_les_cases[[#This Row],[Nivell 
d''us (%)]]&gt;0.7,"Habitual",IF(Noms_de_les_cases[[#This Row],[Nivell 
d''us (%)]]&lt;0.3,"Minoritari","Ocasional"))</f>
        <v>Habitual</v>
      </c>
      <c r="M757" s="33" t="s">
        <v>15</v>
      </c>
      <c r="N757" s="33" t="s">
        <v>17</v>
      </c>
      <c r="O757" t="s">
        <v>1218</v>
      </c>
      <c r="P757" t="s">
        <v>1268</v>
      </c>
    </row>
    <row r="758" spans="1:16" x14ac:dyDescent="0.35">
      <c r="A758" s="1">
        <f t="shared" si="11"/>
        <v>757</v>
      </c>
      <c r="B758" s="1" t="s">
        <v>1323</v>
      </c>
      <c r="C758" t="s">
        <v>905</v>
      </c>
      <c r="D758" t="s">
        <v>181</v>
      </c>
      <c r="E758" s="33" t="s">
        <v>81</v>
      </c>
      <c r="F758" s="33" t="s">
        <v>8</v>
      </c>
      <c r="G758" s="33" t="s">
        <v>7</v>
      </c>
      <c r="H758" s="33" t="s">
        <v>7</v>
      </c>
      <c r="I758" s="33" t="s">
        <v>8</v>
      </c>
      <c r="J758" s="33" t="s">
        <v>8</v>
      </c>
      <c r="K758" s="34">
        <v>0.2</v>
      </c>
      <c r="L758" s="34" t="str">
        <f>IF(Noms_de_les_cases[[#This Row],[Nivell 
d''us (%)]]&gt;0.7,"Habitual",IF(Noms_de_les_cases[[#This Row],[Nivell 
d''us (%)]]&lt;0.3,"Minoritari","Ocasional"))</f>
        <v>Minoritari</v>
      </c>
      <c r="M758" s="33" t="s">
        <v>15</v>
      </c>
      <c r="N758" s="33" t="s">
        <v>18</v>
      </c>
      <c r="O758" t="s">
        <v>1218</v>
      </c>
      <c r="P758" t="s">
        <v>1268</v>
      </c>
    </row>
    <row r="759" spans="1:16" x14ac:dyDescent="0.35">
      <c r="A759" s="1">
        <f t="shared" si="11"/>
        <v>758</v>
      </c>
      <c r="B759" s="1" t="s">
        <v>735</v>
      </c>
      <c r="C759" t="s">
        <v>734</v>
      </c>
      <c r="D759" t="s">
        <v>84</v>
      </c>
      <c r="E759" s="33" t="s">
        <v>81</v>
      </c>
      <c r="F759" s="33" t="s">
        <v>7</v>
      </c>
      <c r="G759" s="33" t="s">
        <v>7</v>
      </c>
      <c r="H759" s="33" t="s">
        <v>7</v>
      </c>
      <c r="I759" s="33" t="s">
        <v>8</v>
      </c>
      <c r="J759" s="33" t="s">
        <v>8</v>
      </c>
      <c r="K759" s="34">
        <v>0.4</v>
      </c>
      <c r="L759" s="34" t="str">
        <f>IF(Noms_de_les_cases[[#This Row],[Nivell 
d''us (%)]]&gt;0.7,"Habitual",IF(Noms_de_les_cases[[#This Row],[Nivell 
d''us (%)]]&lt;0.3,"Minoritari","Ocasional"))</f>
        <v>Ocasional</v>
      </c>
      <c r="M759" s="33" t="s">
        <v>78</v>
      </c>
      <c r="N759" s="33" t="s">
        <v>17</v>
      </c>
      <c r="O759" t="s">
        <v>1218</v>
      </c>
      <c r="P759" t="s">
        <v>1224</v>
      </c>
    </row>
    <row r="760" spans="1:16" x14ac:dyDescent="0.35">
      <c r="A760" s="1">
        <f t="shared" si="11"/>
        <v>759</v>
      </c>
      <c r="B760" s="1" t="s">
        <v>143</v>
      </c>
      <c r="C760" s="8" t="s">
        <v>142</v>
      </c>
      <c r="D760" t="s">
        <v>90</v>
      </c>
      <c r="E760" s="33" t="s">
        <v>81</v>
      </c>
      <c r="F760" s="33" t="s">
        <v>7</v>
      </c>
      <c r="G760" s="33" t="s">
        <v>7</v>
      </c>
      <c r="H760" s="33" t="s">
        <v>8</v>
      </c>
      <c r="I760" s="33" t="s">
        <v>8</v>
      </c>
      <c r="J760" s="33" t="s">
        <v>8</v>
      </c>
      <c r="K760" s="34">
        <v>0.2</v>
      </c>
      <c r="L760" s="34" t="str">
        <f>IF(Noms_de_les_cases[[#This Row],[Nivell 
d''us (%)]]&gt;0.7,"Habitual",IF(Noms_de_les_cases[[#This Row],[Nivell 
d''us (%)]]&lt;0.3,"Minoritari","Ocasional"))</f>
        <v>Minoritari</v>
      </c>
      <c r="M760" s="33" t="s">
        <v>14</v>
      </c>
      <c r="N760" s="33" t="s">
        <v>19</v>
      </c>
      <c r="O760" t="s">
        <v>1218</v>
      </c>
      <c r="P760" t="s">
        <v>1228</v>
      </c>
    </row>
    <row r="761" spans="1:16" x14ac:dyDescent="0.35">
      <c r="A761" s="1">
        <f t="shared" si="11"/>
        <v>760</v>
      </c>
      <c r="B761" s="1" t="s">
        <v>1060</v>
      </c>
      <c r="C761" t="s">
        <v>921</v>
      </c>
      <c r="D761" t="s">
        <v>89</v>
      </c>
      <c r="E761" s="33" t="s">
        <v>81</v>
      </c>
      <c r="F761" s="33" t="s">
        <v>7</v>
      </c>
      <c r="G761" s="33" t="s">
        <v>7</v>
      </c>
      <c r="H761" s="33" t="s">
        <v>7</v>
      </c>
      <c r="I761" s="33" t="s">
        <v>8</v>
      </c>
      <c r="J761" s="33" t="s">
        <v>8</v>
      </c>
      <c r="K761" s="34">
        <v>0.4</v>
      </c>
      <c r="L761" s="34" t="str">
        <f>IF(Noms_de_les_cases[[#This Row],[Nivell 
d''us (%)]]&gt;0.7,"Habitual",IF(Noms_de_les_cases[[#This Row],[Nivell 
d''us (%)]]&lt;0.3,"Minoritari","Ocasional"))</f>
        <v>Ocasional</v>
      </c>
      <c r="M761" s="33" t="s">
        <v>15</v>
      </c>
      <c r="N761" s="33" t="s">
        <v>20</v>
      </c>
      <c r="O761" t="s">
        <v>1218</v>
      </c>
      <c r="P761" t="s">
        <v>1268</v>
      </c>
    </row>
    <row r="762" spans="1:16" x14ac:dyDescent="0.35">
      <c r="A762" s="1">
        <f t="shared" si="11"/>
        <v>761</v>
      </c>
      <c r="B762" s="1" t="s">
        <v>330</v>
      </c>
      <c r="C762" t="s">
        <v>331</v>
      </c>
      <c r="D762" t="s">
        <v>92</v>
      </c>
      <c r="E762" s="33" t="s">
        <v>81</v>
      </c>
      <c r="F762" s="33" t="s">
        <v>7</v>
      </c>
      <c r="G762" s="33" t="s">
        <v>7</v>
      </c>
      <c r="H762" s="33" t="s">
        <v>7</v>
      </c>
      <c r="I762" s="33" t="s">
        <v>7</v>
      </c>
      <c r="J762" s="33" t="s">
        <v>8</v>
      </c>
      <c r="K762" s="34">
        <v>0.4</v>
      </c>
      <c r="L762" s="34" t="str">
        <f>IF(Noms_de_les_cases[[#This Row],[Nivell 
d''us (%)]]&gt;0.7,"Habitual",IF(Noms_de_les_cases[[#This Row],[Nivell 
d''us (%)]]&lt;0.3,"Minoritari","Ocasional"))</f>
        <v>Ocasional</v>
      </c>
      <c r="M762" s="33" t="s">
        <v>14</v>
      </c>
      <c r="N762" s="33" t="s">
        <v>19</v>
      </c>
      <c r="O762" t="s">
        <v>1218</v>
      </c>
      <c r="P762" t="s">
        <v>1228</v>
      </c>
    </row>
    <row r="763" spans="1:16" x14ac:dyDescent="0.35">
      <c r="A763" s="1">
        <f t="shared" si="11"/>
        <v>762</v>
      </c>
      <c r="B763" s="1" t="s">
        <v>608</v>
      </c>
      <c r="C763" t="s">
        <v>606</v>
      </c>
      <c r="D763" t="s">
        <v>85</v>
      </c>
      <c r="E763" s="33" t="s">
        <v>81</v>
      </c>
      <c r="F763" s="33" t="s">
        <v>8</v>
      </c>
      <c r="G763" s="33" t="s">
        <v>7</v>
      </c>
      <c r="H763" s="33" t="s">
        <v>7</v>
      </c>
      <c r="I763" s="33" t="s">
        <v>8</v>
      </c>
      <c r="J763" s="33" t="s">
        <v>7</v>
      </c>
      <c r="K763" s="34">
        <v>1</v>
      </c>
      <c r="L763" s="34" t="str">
        <f>IF(Noms_de_les_cases[[#This Row],[Nivell 
d''us (%)]]&gt;0.7,"Habitual",IF(Noms_de_les_cases[[#This Row],[Nivell 
d''us (%)]]&lt;0.3,"Minoritari","Ocasional"))</f>
        <v>Habitual</v>
      </c>
      <c r="M763" s="33" t="s">
        <v>14</v>
      </c>
      <c r="N763" s="33" t="s">
        <v>18</v>
      </c>
      <c r="O763" t="s">
        <v>1218</v>
      </c>
      <c r="P763" t="s">
        <v>1228</v>
      </c>
    </row>
    <row r="764" spans="1:16" x14ac:dyDescent="0.35">
      <c r="A764" s="1">
        <f t="shared" si="11"/>
        <v>763</v>
      </c>
      <c r="B764" s="1" t="s">
        <v>708</v>
      </c>
      <c r="C764" t="s">
        <v>709</v>
      </c>
      <c r="D764" t="s">
        <v>84</v>
      </c>
      <c r="E764" s="33" t="s">
        <v>81</v>
      </c>
      <c r="F764" s="33" t="s">
        <v>7</v>
      </c>
      <c r="G764" s="33" t="s">
        <v>7</v>
      </c>
      <c r="H764" s="33" t="s">
        <v>7</v>
      </c>
      <c r="I764" s="33" t="s">
        <v>7</v>
      </c>
      <c r="J764" s="33" t="s">
        <v>7</v>
      </c>
      <c r="K764" s="34">
        <v>0.8</v>
      </c>
      <c r="L764" s="34" t="str">
        <f>IF(Noms_de_les_cases[[#This Row],[Nivell 
d''us (%)]]&gt;0.7,"Habitual",IF(Noms_de_les_cases[[#This Row],[Nivell 
d''us (%)]]&lt;0.3,"Minoritari","Ocasional"))</f>
        <v>Habitual</v>
      </c>
      <c r="M764" s="33" t="s">
        <v>38</v>
      </c>
      <c r="N764" s="33" t="s">
        <v>17</v>
      </c>
      <c r="O764" t="s">
        <v>1218</v>
      </c>
      <c r="P764" t="s">
        <v>1268</v>
      </c>
    </row>
    <row r="765" spans="1:16" x14ac:dyDescent="0.35">
      <c r="A765" s="1">
        <f t="shared" si="11"/>
        <v>764</v>
      </c>
      <c r="B765" s="1" t="s">
        <v>1463</v>
      </c>
      <c r="C765" t="s">
        <v>939</v>
      </c>
      <c r="D765" t="s">
        <v>89</v>
      </c>
      <c r="E765" s="33" t="s">
        <v>81</v>
      </c>
      <c r="F765" s="33" t="s">
        <v>7</v>
      </c>
      <c r="G765" s="33" t="s">
        <v>7</v>
      </c>
      <c r="H765" s="33" t="s">
        <v>7</v>
      </c>
      <c r="I765" s="33" t="s">
        <v>8</v>
      </c>
      <c r="J765" s="33" t="s">
        <v>8</v>
      </c>
      <c r="K765" s="34">
        <v>0.2</v>
      </c>
      <c r="L765" s="34" t="str">
        <f>IF(Noms_de_les_cases[[#This Row],[Nivell 
d''us (%)]]&gt;0.7,"Habitual",IF(Noms_de_les_cases[[#This Row],[Nivell 
d''us (%)]]&lt;0.3,"Minoritari","Ocasional"))</f>
        <v>Minoritari</v>
      </c>
      <c r="M765" s="33" t="s">
        <v>14</v>
      </c>
      <c r="N765" s="33" t="s">
        <v>17</v>
      </c>
      <c r="O765" t="s">
        <v>1218</v>
      </c>
      <c r="P765" t="s">
        <v>1268</v>
      </c>
    </row>
    <row r="766" spans="1:16" x14ac:dyDescent="0.35">
      <c r="A766" s="1">
        <f t="shared" si="11"/>
        <v>765</v>
      </c>
      <c r="B766" s="1" t="s">
        <v>34</v>
      </c>
      <c r="C766" t="s">
        <v>31</v>
      </c>
      <c r="D766" t="s">
        <v>24</v>
      </c>
      <c r="E766" s="33" t="s">
        <v>81</v>
      </c>
      <c r="F766" s="33" t="s">
        <v>7</v>
      </c>
      <c r="G766" s="33" t="s">
        <v>7</v>
      </c>
      <c r="H766" s="33" t="s">
        <v>7</v>
      </c>
      <c r="I766" s="33" t="s">
        <v>8</v>
      </c>
      <c r="J766" s="33" t="s">
        <v>8</v>
      </c>
      <c r="K766" s="34">
        <v>0.4</v>
      </c>
      <c r="L766" s="34" t="str">
        <f>IF(Noms_de_les_cases[[#This Row],[Nivell 
d''us (%)]]&gt;0.7,"Habitual",IF(Noms_de_les_cases[[#This Row],[Nivell 
d''us (%)]]&lt;0.3,"Minoritari","Ocasional"))</f>
        <v>Ocasional</v>
      </c>
      <c r="M766" s="33" t="s">
        <v>14</v>
      </c>
      <c r="N766" s="33" t="s">
        <v>20</v>
      </c>
      <c r="O766" t="s">
        <v>1218</v>
      </c>
      <c r="P766" t="s">
        <v>1228</v>
      </c>
    </row>
    <row r="767" spans="1:16" x14ac:dyDescent="0.35">
      <c r="A767" s="1">
        <f t="shared" si="11"/>
        <v>766</v>
      </c>
      <c r="B767" s="1" t="s">
        <v>354</v>
      </c>
      <c r="C767" t="s">
        <v>355</v>
      </c>
      <c r="D767" t="s">
        <v>92</v>
      </c>
      <c r="E767" s="33" t="s">
        <v>81</v>
      </c>
      <c r="F767" s="33" t="s">
        <v>7</v>
      </c>
      <c r="G767" s="33" t="s">
        <v>7</v>
      </c>
      <c r="H767" s="33" t="s">
        <v>7</v>
      </c>
      <c r="I767" s="33" t="s">
        <v>7</v>
      </c>
      <c r="J767" s="33" t="s">
        <v>7</v>
      </c>
      <c r="K767" s="34">
        <v>0.8</v>
      </c>
      <c r="L767" s="34" t="str">
        <f>IF(Noms_de_les_cases[[#This Row],[Nivell 
d''us (%)]]&gt;0.7,"Habitual",IF(Noms_de_les_cases[[#This Row],[Nivell 
d''us (%)]]&lt;0.3,"Minoritari","Ocasional"))</f>
        <v>Habitual</v>
      </c>
      <c r="M767" s="33" t="s">
        <v>15</v>
      </c>
      <c r="N767" s="33" t="s">
        <v>19</v>
      </c>
      <c r="O767" t="s">
        <v>1218</v>
      </c>
      <c r="P767" t="s">
        <v>1268</v>
      </c>
    </row>
    <row r="768" spans="1:16" x14ac:dyDescent="0.35">
      <c r="A768" s="1">
        <f t="shared" si="11"/>
        <v>767</v>
      </c>
      <c r="B768" s="1" t="s">
        <v>938</v>
      </c>
      <c r="C768" t="s">
        <v>939</v>
      </c>
      <c r="D768" t="s">
        <v>89</v>
      </c>
      <c r="E768" s="33" t="s">
        <v>81</v>
      </c>
      <c r="F768" s="33" t="s">
        <v>7</v>
      </c>
      <c r="G768" s="33" t="s">
        <v>7</v>
      </c>
      <c r="H768" s="33" t="s">
        <v>7</v>
      </c>
      <c r="I768" s="33" t="s">
        <v>7</v>
      </c>
      <c r="J768" s="33" t="s">
        <v>7</v>
      </c>
      <c r="K768" s="34">
        <v>0.8</v>
      </c>
      <c r="L768" s="34" t="str">
        <f>IF(Noms_de_les_cases[[#This Row],[Nivell 
d''us (%)]]&gt;0.7,"Habitual",IF(Noms_de_les_cases[[#This Row],[Nivell 
d''us (%)]]&lt;0.3,"Minoritari","Ocasional"))</f>
        <v>Habitual</v>
      </c>
      <c r="M768" s="33" t="s">
        <v>38</v>
      </c>
      <c r="N768" s="33" t="s">
        <v>17</v>
      </c>
      <c r="O768" t="s">
        <v>1218</v>
      </c>
      <c r="P768" t="s">
        <v>1268</v>
      </c>
    </row>
    <row r="769" spans="1:16" x14ac:dyDescent="0.35">
      <c r="A769" s="1">
        <f t="shared" si="11"/>
        <v>768</v>
      </c>
      <c r="B769" s="1" t="s">
        <v>941</v>
      </c>
      <c r="C769" t="s">
        <v>939</v>
      </c>
      <c r="D769" t="s">
        <v>89</v>
      </c>
      <c r="E769" s="33" t="s">
        <v>81</v>
      </c>
      <c r="F769" s="33" t="s">
        <v>7</v>
      </c>
      <c r="G769" s="33" t="s">
        <v>7</v>
      </c>
      <c r="H769" s="33" t="s">
        <v>7</v>
      </c>
      <c r="I769" s="33" t="s">
        <v>8</v>
      </c>
      <c r="J769" s="33" t="s">
        <v>8</v>
      </c>
      <c r="K769" s="34">
        <v>0.4</v>
      </c>
      <c r="L769" s="34" t="str">
        <f>IF(Noms_de_les_cases[[#This Row],[Nivell 
d''us (%)]]&gt;0.7,"Habitual",IF(Noms_de_les_cases[[#This Row],[Nivell 
d''us (%)]]&lt;0.3,"Minoritari","Ocasional"))</f>
        <v>Ocasional</v>
      </c>
      <c r="M769" s="33" t="s">
        <v>38</v>
      </c>
      <c r="N769" s="33" t="s">
        <v>17</v>
      </c>
      <c r="O769" t="s">
        <v>1235</v>
      </c>
      <c r="P769" t="s">
        <v>1268</v>
      </c>
    </row>
    <row r="770" spans="1:16" x14ac:dyDescent="0.35">
      <c r="A770" s="1">
        <f t="shared" si="11"/>
        <v>769</v>
      </c>
      <c r="B770" s="1" t="s">
        <v>1336</v>
      </c>
      <c r="C770" t="s">
        <v>256</v>
      </c>
      <c r="D770" t="s">
        <v>88</v>
      </c>
      <c r="E770" s="33" t="s">
        <v>81</v>
      </c>
      <c r="F770" s="33" t="s">
        <v>7</v>
      </c>
      <c r="G770" s="33" t="s">
        <v>7</v>
      </c>
      <c r="H770" s="33" t="s">
        <v>7</v>
      </c>
      <c r="I770" s="33" t="s">
        <v>7</v>
      </c>
      <c r="J770" s="33" t="s">
        <v>8</v>
      </c>
      <c r="K770" s="34">
        <v>0.4</v>
      </c>
      <c r="L770" s="34" t="str">
        <f>IF(Noms_de_les_cases[[#This Row],[Nivell 
d''us (%)]]&gt;0.7,"Habitual",IF(Noms_de_les_cases[[#This Row],[Nivell 
d''us (%)]]&lt;0.3,"Minoritari","Ocasional"))</f>
        <v>Ocasional</v>
      </c>
      <c r="M770" s="33" t="s">
        <v>38</v>
      </c>
      <c r="N770" s="33" t="s">
        <v>17</v>
      </c>
      <c r="O770" t="s">
        <v>1218</v>
      </c>
      <c r="P770" t="s">
        <v>1268</v>
      </c>
    </row>
    <row r="771" spans="1:16" x14ac:dyDescent="0.35">
      <c r="A771" s="1">
        <f t="shared" si="11"/>
        <v>770</v>
      </c>
      <c r="B771" s="1" t="s">
        <v>255</v>
      </c>
      <c r="C771" t="s">
        <v>256</v>
      </c>
      <c r="D771" t="s">
        <v>88</v>
      </c>
      <c r="E771" s="33" t="s">
        <v>81</v>
      </c>
      <c r="F771" s="33" t="s">
        <v>7</v>
      </c>
      <c r="G771" s="33" t="s">
        <v>7</v>
      </c>
      <c r="H771" s="33" t="s">
        <v>7</v>
      </c>
      <c r="I771" s="33" t="s">
        <v>8</v>
      </c>
      <c r="J771" s="33" t="s">
        <v>8</v>
      </c>
      <c r="K771" s="34">
        <v>0.4</v>
      </c>
      <c r="L771" s="34" t="str">
        <f>IF(Noms_de_les_cases[[#This Row],[Nivell 
d''us (%)]]&gt;0.7,"Habitual",IF(Noms_de_les_cases[[#This Row],[Nivell 
d''us (%)]]&lt;0.3,"Minoritari","Ocasional"))</f>
        <v>Ocasional</v>
      </c>
      <c r="M771" s="33" t="s">
        <v>15</v>
      </c>
      <c r="N771" s="33" t="s">
        <v>19</v>
      </c>
      <c r="O771" t="s">
        <v>1221</v>
      </c>
      <c r="P771" t="s">
        <v>1273</v>
      </c>
    </row>
    <row r="772" spans="1:16" x14ac:dyDescent="0.35">
      <c r="A772" s="1">
        <f t="shared" ref="A772:A835" si="12">A771+1</f>
        <v>771</v>
      </c>
      <c r="B772" s="1" t="s">
        <v>1178</v>
      </c>
      <c r="C772" t="s">
        <v>1458</v>
      </c>
      <c r="D772" t="s">
        <v>89</v>
      </c>
      <c r="E772" s="33" t="s">
        <v>81</v>
      </c>
      <c r="F772" s="33" t="s">
        <v>8</v>
      </c>
      <c r="G772" s="33" t="s">
        <v>7</v>
      </c>
      <c r="H772" s="33" t="s">
        <v>7</v>
      </c>
      <c r="I772" s="33" t="s">
        <v>8</v>
      </c>
      <c r="J772" s="33" t="s">
        <v>7</v>
      </c>
      <c r="K772" s="34">
        <v>0.6</v>
      </c>
      <c r="L772" s="34" t="str">
        <f>IF(Noms_de_les_cases[[#This Row],[Nivell 
d''us (%)]]&gt;0.7,"Habitual",IF(Noms_de_les_cases[[#This Row],[Nivell 
d''us (%)]]&lt;0.3,"Minoritari","Ocasional"))</f>
        <v>Ocasional</v>
      </c>
      <c r="M772" s="33" t="s">
        <v>15</v>
      </c>
      <c r="N772" s="33" t="s">
        <v>18</v>
      </c>
      <c r="O772" t="s">
        <v>1221</v>
      </c>
      <c r="P772" t="s">
        <v>1273</v>
      </c>
    </row>
    <row r="773" spans="1:16" x14ac:dyDescent="0.35">
      <c r="A773" s="1">
        <f t="shared" si="12"/>
        <v>772</v>
      </c>
      <c r="B773" s="1" t="s">
        <v>547</v>
      </c>
      <c r="C773" t="s">
        <v>471</v>
      </c>
      <c r="D773" t="s">
        <v>85</v>
      </c>
      <c r="E773" s="33" t="s">
        <v>81</v>
      </c>
      <c r="F773" s="33" t="s">
        <v>8</v>
      </c>
      <c r="G773" s="33" t="s">
        <v>7</v>
      </c>
      <c r="H773" s="33" t="s">
        <v>7</v>
      </c>
      <c r="I773" s="33" t="s">
        <v>8</v>
      </c>
      <c r="J773" s="33" t="s">
        <v>7</v>
      </c>
      <c r="K773" s="34">
        <v>1</v>
      </c>
      <c r="L773" s="34" t="str">
        <f>IF(Noms_de_les_cases[[#This Row],[Nivell 
d''us (%)]]&gt;0.7,"Habitual",IF(Noms_de_les_cases[[#This Row],[Nivell 
d''us (%)]]&lt;0.3,"Minoritari","Ocasional"))</f>
        <v>Habitual</v>
      </c>
      <c r="M773" s="33" t="s">
        <v>57</v>
      </c>
      <c r="N773" s="33" t="s">
        <v>18</v>
      </c>
      <c r="O773" t="s">
        <v>1218</v>
      </c>
      <c r="P773" t="s">
        <v>1224</v>
      </c>
    </row>
    <row r="774" spans="1:16" x14ac:dyDescent="0.35">
      <c r="A774" s="1">
        <f t="shared" si="12"/>
        <v>773</v>
      </c>
      <c r="B774" s="1" t="s">
        <v>697</v>
      </c>
      <c r="C774" t="s">
        <v>698</v>
      </c>
      <c r="D774" t="s">
        <v>84</v>
      </c>
      <c r="E774" s="33" t="s">
        <v>81</v>
      </c>
      <c r="F774" s="33" t="s">
        <v>7</v>
      </c>
      <c r="G774" s="33" t="s">
        <v>7</v>
      </c>
      <c r="H774" s="33" t="s">
        <v>7</v>
      </c>
      <c r="I774" s="33" t="s">
        <v>7</v>
      </c>
      <c r="J774" s="33" t="s">
        <v>7</v>
      </c>
      <c r="K774" s="34">
        <v>1</v>
      </c>
      <c r="L774" s="34" t="str">
        <f>IF(Noms_de_les_cases[[#This Row],[Nivell 
d''us (%)]]&gt;0.7,"Habitual",IF(Noms_de_les_cases[[#This Row],[Nivell 
d''us (%)]]&lt;0.3,"Minoritari","Ocasional"))</f>
        <v>Habitual</v>
      </c>
      <c r="M774" s="33" t="s">
        <v>78</v>
      </c>
      <c r="N774" s="33" t="s">
        <v>17</v>
      </c>
      <c r="O774" t="s">
        <v>1219</v>
      </c>
      <c r="P774" t="s">
        <v>1225</v>
      </c>
    </row>
    <row r="775" spans="1:16" x14ac:dyDescent="0.35">
      <c r="A775" s="1">
        <f t="shared" si="12"/>
        <v>774</v>
      </c>
      <c r="B775" s="1" t="s">
        <v>141</v>
      </c>
      <c r="C775" s="8" t="s">
        <v>142</v>
      </c>
      <c r="D775" t="s">
        <v>90</v>
      </c>
      <c r="E775" s="33" t="s">
        <v>81</v>
      </c>
      <c r="F775" s="33" t="s">
        <v>7</v>
      </c>
      <c r="G775" s="33" t="s">
        <v>7</v>
      </c>
      <c r="H775" s="33" t="s">
        <v>8</v>
      </c>
      <c r="I775" s="33" t="s">
        <v>7</v>
      </c>
      <c r="J775" s="33" t="s">
        <v>8</v>
      </c>
      <c r="K775" s="34">
        <v>0.4</v>
      </c>
      <c r="L775" s="34" t="str">
        <f>IF(Noms_de_les_cases[[#This Row],[Nivell 
d''us (%)]]&gt;0.7,"Habitual",IF(Noms_de_les_cases[[#This Row],[Nivell 
d''us (%)]]&lt;0.3,"Minoritari","Ocasional"))</f>
        <v>Ocasional</v>
      </c>
      <c r="M775" s="33" t="s">
        <v>14</v>
      </c>
      <c r="N775" s="33" t="s">
        <v>18</v>
      </c>
      <c r="O775" t="s">
        <v>1218</v>
      </c>
      <c r="P775" t="s">
        <v>1228</v>
      </c>
    </row>
    <row r="776" spans="1:16" x14ac:dyDescent="0.35">
      <c r="A776" s="1">
        <f t="shared" si="12"/>
        <v>775</v>
      </c>
      <c r="B776" s="1" t="s">
        <v>438</v>
      </c>
      <c r="C776" t="s">
        <v>437</v>
      </c>
      <c r="D776" t="s">
        <v>86</v>
      </c>
      <c r="E776" s="33" t="s">
        <v>81</v>
      </c>
      <c r="F776" s="33" t="s">
        <v>7</v>
      </c>
      <c r="G776" s="33" t="s">
        <v>7</v>
      </c>
      <c r="H776" s="33" t="s">
        <v>7</v>
      </c>
      <c r="I776" s="33" t="s">
        <v>8</v>
      </c>
      <c r="J776" s="33" t="s">
        <v>8</v>
      </c>
      <c r="K776" s="34">
        <v>0.2</v>
      </c>
      <c r="L776" s="34" t="str">
        <f>IF(Noms_de_les_cases[[#This Row],[Nivell 
d''us (%)]]&gt;0.7,"Habitual",IF(Noms_de_les_cases[[#This Row],[Nivell 
d''us (%)]]&lt;0.3,"Minoritari","Ocasional"))</f>
        <v>Minoritari</v>
      </c>
      <c r="M776" s="33" t="s">
        <v>14</v>
      </c>
      <c r="N776" s="33" t="s">
        <v>17</v>
      </c>
      <c r="O776" t="s">
        <v>1218</v>
      </c>
      <c r="P776" t="s">
        <v>1228</v>
      </c>
    </row>
    <row r="777" spans="1:16" x14ac:dyDescent="0.35">
      <c r="A777" s="1">
        <f t="shared" si="12"/>
        <v>776</v>
      </c>
      <c r="B777" s="1" t="s">
        <v>453</v>
      </c>
      <c r="C777" t="s">
        <v>454</v>
      </c>
      <c r="D777" t="s">
        <v>86</v>
      </c>
      <c r="E777" s="33" t="s">
        <v>81</v>
      </c>
      <c r="F777" s="33" t="s">
        <v>7</v>
      </c>
      <c r="G777" s="33" t="s">
        <v>7</v>
      </c>
      <c r="H777" s="33" t="s">
        <v>7</v>
      </c>
      <c r="I777" s="33" t="s">
        <v>7</v>
      </c>
      <c r="J777" s="33" t="s">
        <v>8</v>
      </c>
      <c r="K777" s="34">
        <v>0.4</v>
      </c>
      <c r="L777" s="34" t="str">
        <f>IF(Noms_de_les_cases[[#This Row],[Nivell 
d''us (%)]]&gt;0.7,"Habitual",IF(Noms_de_les_cases[[#This Row],[Nivell 
d''us (%)]]&lt;0.3,"Minoritari","Ocasional"))</f>
        <v>Ocasional</v>
      </c>
      <c r="M777" s="33" t="s">
        <v>15</v>
      </c>
      <c r="N777" s="33" t="s">
        <v>17</v>
      </c>
      <c r="O777" t="s">
        <v>1238</v>
      </c>
      <c r="P777" t="s">
        <v>1227</v>
      </c>
    </row>
    <row r="778" spans="1:16" x14ac:dyDescent="0.35">
      <c r="A778" s="1">
        <f t="shared" si="12"/>
        <v>777</v>
      </c>
      <c r="B778" s="1" t="s">
        <v>1111</v>
      </c>
      <c r="C778" t="s">
        <v>836</v>
      </c>
      <c r="D778" t="s">
        <v>181</v>
      </c>
      <c r="E778" s="33" t="s">
        <v>81</v>
      </c>
      <c r="F778" s="33" t="s">
        <v>8</v>
      </c>
      <c r="G778" s="33" t="s">
        <v>7</v>
      </c>
      <c r="H778" s="33" t="s">
        <v>7</v>
      </c>
      <c r="I778" s="33" t="s">
        <v>8</v>
      </c>
      <c r="J778" s="33" t="s">
        <v>7</v>
      </c>
      <c r="K778" s="34">
        <v>1</v>
      </c>
      <c r="L778" s="34" t="str">
        <f>IF(Noms_de_les_cases[[#This Row],[Nivell 
d''us (%)]]&gt;0.7,"Habitual",IF(Noms_de_les_cases[[#This Row],[Nivell 
d''us (%)]]&lt;0.3,"Minoritari","Ocasional"))</f>
        <v>Habitual</v>
      </c>
      <c r="M778" s="33" t="s">
        <v>57</v>
      </c>
      <c r="N778" s="33" t="s">
        <v>18</v>
      </c>
      <c r="O778" t="s">
        <v>1218</v>
      </c>
      <c r="P778" t="s">
        <v>1272</v>
      </c>
    </row>
    <row r="779" spans="1:16" x14ac:dyDescent="0.35">
      <c r="A779" s="1">
        <f t="shared" si="12"/>
        <v>778</v>
      </c>
      <c r="B779" s="1" t="s">
        <v>517</v>
      </c>
      <c r="C779" t="s">
        <v>518</v>
      </c>
      <c r="D779" t="s">
        <v>87</v>
      </c>
      <c r="E779" s="33" t="s">
        <v>81</v>
      </c>
      <c r="F779" s="33" t="s">
        <v>7</v>
      </c>
      <c r="G779" s="33" t="s">
        <v>7</v>
      </c>
      <c r="H779" s="33" t="s">
        <v>7</v>
      </c>
      <c r="I779" s="33" t="s">
        <v>7</v>
      </c>
      <c r="J779" s="33" t="s">
        <v>7</v>
      </c>
      <c r="K779" s="34">
        <v>0.6</v>
      </c>
      <c r="L779" s="34" t="str">
        <f>IF(Noms_de_les_cases[[#This Row],[Nivell 
d''us (%)]]&gt;0.7,"Habitual",IF(Noms_de_les_cases[[#This Row],[Nivell 
d''us (%)]]&lt;0.3,"Minoritari","Ocasional"))</f>
        <v>Ocasional</v>
      </c>
      <c r="M779" s="33" t="s">
        <v>16</v>
      </c>
      <c r="N779" s="33" t="s">
        <v>17</v>
      </c>
      <c r="O779" t="s">
        <v>1221</v>
      </c>
      <c r="P779" t="s">
        <v>1239</v>
      </c>
    </row>
    <row r="780" spans="1:16" x14ac:dyDescent="0.35">
      <c r="A780" s="1">
        <f t="shared" si="12"/>
        <v>779</v>
      </c>
      <c r="B780" s="1" t="s">
        <v>970</v>
      </c>
      <c r="C780" t="s">
        <v>971</v>
      </c>
      <c r="D780" t="s">
        <v>89</v>
      </c>
      <c r="E780" s="33" t="s">
        <v>81</v>
      </c>
      <c r="F780" s="33" t="s">
        <v>7</v>
      </c>
      <c r="G780" s="33" t="s">
        <v>8</v>
      </c>
      <c r="H780" s="33" t="s">
        <v>7</v>
      </c>
      <c r="I780" s="33" t="s">
        <v>8</v>
      </c>
      <c r="J780" s="33" t="s">
        <v>8</v>
      </c>
      <c r="K780" s="34">
        <v>0.4</v>
      </c>
      <c r="L780" s="34" t="str">
        <f>IF(Noms_de_les_cases[[#This Row],[Nivell 
d''us (%)]]&gt;0.7,"Habitual",IF(Noms_de_les_cases[[#This Row],[Nivell 
d''us (%)]]&lt;0.3,"Minoritari","Ocasional"))</f>
        <v>Ocasional</v>
      </c>
      <c r="M780" s="33" t="s">
        <v>78</v>
      </c>
      <c r="N780" s="33" t="s">
        <v>17</v>
      </c>
      <c r="O780" t="s">
        <v>1218</v>
      </c>
      <c r="P780" t="s">
        <v>1224</v>
      </c>
    </row>
    <row r="781" spans="1:16" x14ac:dyDescent="0.35">
      <c r="A781" s="1">
        <f t="shared" si="12"/>
        <v>780</v>
      </c>
      <c r="B781" s="1" t="s">
        <v>846</v>
      </c>
      <c r="C781" t="s">
        <v>847</v>
      </c>
      <c r="D781" t="s">
        <v>181</v>
      </c>
      <c r="E781" s="33" t="s">
        <v>81</v>
      </c>
      <c r="F781" s="33" t="s">
        <v>7</v>
      </c>
      <c r="G781" s="33" t="s">
        <v>8</v>
      </c>
      <c r="H781" s="33" t="s">
        <v>7</v>
      </c>
      <c r="I781" s="33" t="s">
        <v>8</v>
      </c>
      <c r="J781" s="33" t="s">
        <v>7</v>
      </c>
      <c r="K781" s="34">
        <v>0.6</v>
      </c>
      <c r="L781" s="34" t="str">
        <f>IF(Noms_de_les_cases[[#This Row],[Nivell 
d''us (%)]]&gt;0.7,"Habitual",IF(Noms_de_les_cases[[#This Row],[Nivell 
d''us (%)]]&lt;0.3,"Minoritari","Ocasional"))</f>
        <v>Ocasional</v>
      </c>
      <c r="M781" s="33" t="s">
        <v>14</v>
      </c>
      <c r="N781" s="33" t="s">
        <v>17</v>
      </c>
      <c r="O781" t="s">
        <v>1218</v>
      </c>
      <c r="P781" t="s">
        <v>1228</v>
      </c>
    </row>
    <row r="782" spans="1:16" x14ac:dyDescent="0.35">
      <c r="A782" s="1">
        <f t="shared" si="12"/>
        <v>781</v>
      </c>
      <c r="B782" s="1" t="s">
        <v>910</v>
      </c>
      <c r="C782" t="s">
        <v>908</v>
      </c>
      <c r="D782" t="s">
        <v>89</v>
      </c>
      <c r="E782" s="33" t="s">
        <v>81</v>
      </c>
      <c r="F782" s="33" t="s">
        <v>7</v>
      </c>
      <c r="G782" s="33" t="s">
        <v>7</v>
      </c>
      <c r="H782" s="33" t="s">
        <v>7</v>
      </c>
      <c r="I782" s="33" t="s">
        <v>8</v>
      </c>
      <c r="J782" s="33" t="s">
        <v>8</v>
      </c>
      <c r="K782" s="34">
        <v>0.2</v>
      </c>
      <c r="L782" s="34" t="str">
        <f>IF(Noms_de_les_cases[[#This Row],[Nivell 
d''us (%)]]&gt;0.7,"Habitual",IF(Noms_de_les_cases[[#This Row],[Nivell 
d''us (%)]]&lt;0.3,"Minoritari","Ocasional"))</f>
        <v>Minoritari</v>
      </c>
      <c r="M782" s="33" t="s">
        <v>14</v>
      </c>
      <c r="N782" s="33" t="s">
        <v>17</v>
      </c>
      <c r="O782" t="s">
        <v>1235</v>
      </c>
      <c r="P782" t="s">
        <v>1230</v>
      </c>
    </row>
    <row r="783" spans="1:16" x14ac:dyDescent="0.35">
      <c r="A783" s="1">
        <f t="shared" si="12"/>
        <v>782</v>
      </c>
      <c r="B783" s="1" t="s">
        <v>590</v>
      </c>
      <c r="C783" t="s">
        <v>589</v>
      </c>
      <c r="D783" t="s">
        <v>85</v>
      </c>
      <c r="E783" s="33" t="s">
        <v>81</v>
      </c>
      <c r="F783" s="33" t="s">
        <v>7</v>
      </c>
      <c r="G783" s="33" t="s">
        <v>7</v>
      </c>
      <c r="H783" s="33" t="s">
        <v>7</v>
      </c>
      <c r="I783" s="33" t="s">
        <v>8</v>
      </c>
      <c r="J783" s="33" t="s">
        <v>8</v>
      </c>
      <c r="K783" s="34">
        <v>0.2</v>
      </c>
      <c r="L783" s="34" t="str">
        <f>IF(Noms_de_les_cases[[#This Row],[Nivell 
d''us (%)]]&gt;0.7,"Habitual",IF(Noms_de_les_cases[[#This Row],[Nivell 
d''us (%)]]&lt;0.3,"Minoritari","Ocasional"))</f>
        <v>Minoritari</v>
      </c>
      <c r="M783" s="33" t="s">
        <v>14</v>
      </c>
      <c r="N783" s="33" t="s">
        <v>17</v>
      </c>
      <c r="O783" t="s">
        <v>1235</v>
      </c>
      <c r="P783" t="s">
        <v>1230</v>
      </c>
    </row>
    <row r="784" spans="1:16" x14ac:dyDescent="0.35">
      <c r="A784" s="1">
        <f t="shared" si="12"/>
        <v>783</v>
      </c>
      <c r="B784" s="1" t="s">
        <v>1074</v>
      </c>
      <c r="C784" t="s">
        <v>857</v>
      </c>
      <c r="D784" t="s">
        <v>181</v>
      </c>
      <c r="E784" s="33" t="s">
        <v>81</v>
      </c>
      <c r="F784" s="33" t="s">
        <v>7</v>
      </c>
      <c r="G784" s="33" t="s">
        <v>8</v>
      </c>
      <c r="H784" s="33" t="s">
        <v>7</v>
      </c>
      <c r="I784" s="33" t="s">
        <v>8</v>
      </c>
      <c r="J784" s="33" t="s">
        <v>7</v>
      </c>
      <c r="K784" s="34">
        <v>0.6</v>
      </c>
      <c r="L784" s="34" t="str">
        <f>IF(Noms_de_les_cases[[#This Row],[Nivell 
d''us (%)]]&gt;0.7,"Habitual",IF(Noms_de_les_cases[[#This Row],[Nivell 
d''us (%)]]&lt;0.3,"Minoritari","Ocasional"))</f>
        <v>Ocasional</v>
      </c>
      <c r="M784" s="33" t="s">
        <v>14</v>
      </c>
      <c r="N784" s="33" t="s">
        <v>17</v>
      </c>
      <c r="O784" t="s">
        <v>1218</v>
      </c>
      <c r="P784" t="s">
        <v>1228</v>
      </c>
    </row>
    <row r="785" spans="1:16" x14ac:dyDescent="0.35">
      <c r="A785" s="1">
        <f t="shared" si="12"/>
        <v>784</v>
      </c>
      <c r="B785" s="1" t="s">
        <v>696</v>
      </c>
      <c r="C785" t="s">
        <v>695</v>
      </c>
      <c r="D785" t="s">
        <v>84</v>
      </c>
      <c r="E785" s="33" t="s">
        <v>81</v>
      </c>
      <c r="F785" s="33" t="s">
        <v>7</v>
      </c>
      <c r="G785" s="33" t="s">
        <v>7</v>
      </c>
      <c r="H785" s="33" t="s">
        <v>7</v>
      </c>
      <c r="I785" s="33" t="s">
        <v>8</v>
      </c>
      <c r="J785" s="33" t="s">
        <v>7</v>
      </c>
      <c r="K785" s="34">
        <v>0.6</v>
      </c>
      <c r="L785" s="34" t="str">
        <f>IF(Noms_de_les_cases[[#This Row],[Nivell 
d''us (%)]]&gt;0.7,"Habitual",IF(Noms_de_les_cases[[#This Row],[Nivell 
d''us (%)]]&lt;0.3,"Minoritari","Ocasional"))</f>
        <v>Ocasional</v>
      </c>
      <c r="M785" s="33" t="s">
        <v>38</v>
      </c>
      <c r="N785" s="33" t="s">
        <v>17</v>
      </c>
      <c r="O785" t="s">
        <v>1235</v>
      </c>
      <c r="P785" t="s">
        <v>1230</v>
      </c>
    </row>
    <row r="786" spans="1:16" x14ac:dyDescent="0.35">
      <c r="A786" s="1">
        <f t="shared" si="12"/>
        <v>785</v>
      </c>
      <c r="B786" s="1" t="s">
        <v>1029</v>
      </c>
      <c r="C786" t="s">
        <v>845</v>
      </c>
      <c r="D786" t="s">
        <v>181</v>
      </c>
      <c r="E786" s="33" t="s">
        <v>81</v>
      </c>
      <c r="F786" s="33" t="s">
        <v>7</v>
      </c>
      <c r="G786" s="33" t="s">
        <v>8</v>
      </c>
      <c r="H786" s="33" t="s">
        <v>7</v>
      </c>
      <c r="I786" s="33" t="s">
        <v>8</v>
      </c>
      <c r="J786" s="33" t="s">
        <v>8</v>
      </c>
      <c r="K786" s="34">
        <v>0.2</v>
      </c>
      <c r="L786" s="34" t="str">
        <f>IF(Noms_de_les_cases[[#This Row],[Nivell 
d''us (%)]]&gt;0.7,"Habitual",IF(Noms_de_les_cases[[#This Row],[Nivell 
d''us (%)]]&lt;0.3,"Minoritari","Ocasional"))</f>
        <v>Minoritari</v>
      </c>
      <c r="M786" s="33" t="s">
        <v>14</v>
      </c>
      <c r="N786" s="33" t="s">
        <v>17</v>
      </c>
      <c r="O786" t="s">
        <v>1218</v>
      </c>
      <c r="P786" t="s">
        <v>1228</v>
      </c>
    </row>
    <row r="787" spans="1:16" x14ac:dyDescent="0.35">
      <c r="A787" s="1">
        <f t="shared" si="12"/>
        <v>786</v>
      </c>
      <c r="B787" s="1" t="s">
        <v>1030</v>
      </c>
      <c r="C787" t="s">
        <v>845</v>
      </c>
      <c r="D787" t="s">
        <v>181</v>
      </c>
      <c r="E787" s="33" t="s">
        <v>81</v>
      </c>
      <c r="F787" s="33" t="s">
        <v>8</v>
      </c>
      <c r="G787" s="33" t="s">
        <v>8</v>
      </c>
      <c r="H787" s="33" t="s">
        <v>7</v>
      </c>
      <c r="I787" s="33" t="s">
        <v>8</v>
      </c>
      <c r="J787" s="33" t="s">
        <v>8</v>
      </c>
      <c r="K787" s="34">
        <v>0.2</v>
      </c>
      <c r="L787" s="34" t="str">
        <f>IF(Noms_de_les_cases[[#This Row],[Nivell 
d''us (%)]]&gt;0.7,"Habitual",IF(Noms_de_les_cases[[#This Row],[Nivell 
d''us (%)]]&lt;0.3,"Minoritari","Ocasional"))</f>
        <v>Minoritari</v>
      </c>
      <c r="M787" s="33" t="s">
        <v>14</v>
      </c>
      <c r="N787" s="33" t="s">
        <v>18</v>
      </c>
      <c r="O787" t="s">
        <v>1218</v>
      </c>
      <c r="P787" t="s">
        <v>1228</v>
      </c>
    </row>
    <row r="788" spans="1:16" x14ac:dyDescent="0.35">
      <c r="A788" s="1">
        <f t="shared" si="12"/>
        <v>787</v>
      </c>
      <c r="B788" s="1" t="s">
        <v>594</v>
      </c>
      <c r="C788" t="s">
        <v>595</v>
      </c>
      <c r="D788" t="s">
        <v>85</v>
      </c>
      <c r="E788" s="33" t="s">
        <v>81</v>
      </c>
      <c r="F788" s="33" t="s">
        <v>7</v>
      </c>
      <c r="G788" s="33" t="s">
        <v>7</v>
      </c>
      <c r="H788" s="33" t="s">
        <v>7</v>
      </c>
      <c r="I788" s="33" t="s">
        <v>7</v>
      </c>
      <c r="J788" s="33" t="s">
        <v>7</v>
      </c>
      <c r="K788" s="34">
        <v>0.8</v>
      </c>
      <c r="L788" s="34" t="str">
        <f>IF(Noms_de_les_cases[[#This Row],[Nivell 
d''us (%)]]&gt;0.7,"Habitual",IF(Noms_de_les_cases[[#This Row],[Nivell 
d''us (%)]]&lt;0.3,"Minoritari","Ocasional"))</f>
        <v>Habitual</v>
      </c>
      <c r="M788" s="33" t="s">
        <v>14</v>
      </c>
      <c r="N788" s="33" t="s">
        <v>17</v>
      </c>
      <c r="O788" t="s">
        <v>1218</v>
      </c>
      <c r="P788" t="s">
        <v>1228</v>
      </c>
    </row>
    <row r="789" spans="1:16" x14ac:dyDescent="0.35">
      <c r="A789" s="1">
        <f t="shared" si="12"/>
        <v>788</v>
      </c>
      <c r="B789" s="1" t="s">
        <v>593</v>
      </c>
      <c r="C789" t="s">
        <v>592</v>
      </c>
      <c r="D789" t="s">
        <v>85</v>
      </c>
      <c r="E789" s="33" t="s">
        <v>81</v>
      </c>
      <c r="F789" s="33" t="s">
        <v>7</v>
      </c>
      <c r="G789" s="33" t="s">
        <v>7</v>
      </c>
      <c r="H789" s="33" t="s">
        <v>7</v>
      </c>
      <c r="I789" s="33" t="s">
        <v>8</v>
      </c>
      <c r="J789" s="33" t="s">
        <v>8</v>
      </c>
      <c r="K789" s="34">
        <v>0.4</v>
      </c>
      <c r="L789" s="34" t="str">
        <f>IF(Noms_de_les_cases[[#This Row],[Nivell 
d''us (%)]]&gt;0.7,"Habitual",IF(Noms_de_les_cases[[#This Row],[Nivell 
d''us (%)]]&lt;0.3,"Minoritari","Ocasional"))</f>
        <v>Ocasional</v>
      </c>
      <c r="M789" s="33" t="s">
        <v>14</v>
      </c>
      <c r="N789" s="33" t="s">
        <v>19</v>
      </c>
      <c r="O789" t="s">
        <v>1218</v>
      </c>
      <c r="P789" t="s">
        <v>1228</v>
      </c>
    </row>
    <row r="790" spans="1:16" x14ac:dyDescent="0.35">
      <c r="A790" s="1">
        <f t="shared" si="12"/>
        <v>789</v>
      </c>
      <c r="B790" s="1" t="s">
        <v>1466</v>
      </c>
      <c r="C790" t="s">
        <v>1187</v>
      </c>
      <c r="D790" t="s">
        <v>89</v>
      </c>
      <c r="E790" s="33" t="s">
        <v>81</v>
      </c>
      <c r="F790" s="33" t="s">
        <v>7</v>
      </c>
      <c r="G790" s="33" t="s">
        <v>8</v>
      </c>
      <c r="H790" s="33" t="s">
        <v>7</v>
      </c>
      <c r="I790" s="33" t="s">
        <v>8</v>
      </c>
      <c r="J790" s="33" t="s">
        <v>8</v>
      </c>
      <c r="K790" s="34">
        <v>0.2</v>
      </c>
      <c r="L790" s="34" t="str">
        <f>IF(Noms_de_les_cases[[#This Row],[Nivell 
d''us (%)]]&gt;0.7,"Habitual",IF(Noms_de_les_cases[[#This Row],[Nivell 
d''us (%)]]&lt;0.3,"Minoritari","Ocasional"))</f>
        <v>Minoritari</v>
      </c>
      <c r="M790" s="33" t="s">
        <v>14</v>
      </c>
      <c r="N790" s="33" t="s">
        <v>17</v>
      </c>
      <c r="O790" t="s">
        <v>1218</v>
      </c>
      <c r="P790" t="s">
        <v>1228</v>
      </c>
    </row>
    <row r="791" spans="1:16" x14ac:dyDescent="0.35">
      <c r="A791" s="1">
        <f t="shared" si="12"/>
        <v>790</v>
      </c>
      <c r="B791" s="1" t="s">
        <v>770</v>
      </c>
      <c r="C791" t="s">
        <v>767</v>
      </c>
      <c r="D791" t="s">
        <v>24</v>
      </c>
      <c r="E791" s="33" t="s">
        <v>81</v>
      </c>
      <c r="F791" s="33" t="s">
        <v>8</v>
      </c>
      <c r="G791" s="33" t="s">
        <v>7</v>
      </c>
      <c r="H791" s="33" t="s">
        <v>7</v>
      </c>
      <c r="I791" s="33" t="s">
        <v>8</v>
      </c>
      <c r="J791" s="33" t="s">
        <v>8</v>
      </c>
      <c r="K791" s="34">
        <v>0.4</v>
      </c>
      <c r="L791" s="34" t="str">
        <f>IF(Noms_de_les_cases[[#This Row],[Nivell 
d''us (%)]]&gt;0.7,"Habitual",IF(Noms_de_les_cases[[#This Row],[Nivell 
d''us (%)]]&lt;0.3,"Minoritari","Ocasional"))</f>
        <v>Ocasional</v>
      </c>
      <c r="M791" s="33" t="s">
        <v>14</v>
      </c>
      <c r="N791" s="33" t="s">
        <v>18</v>
      </c>
      <c r="O791" t="s">
        <v>1218</v>
      </c>
      <c r="P791" t="s">
        <v>1228</v>
      </c>
    </row>
    <row r="792" spans="1:16" x14ac:dyDescent="0.35">
      <c r="A792" s="1">
        <f t="shared" si="12"/>
        <v>791</v>
      </c>
      <c r="B792" s="1" t="s">
        <v>276</v>
      </c>
      <c r="C792" t="s">
        <v>277</v>
      </c>
      <c r="D792" t="s">
        <v>92</v>
      </c>
      <c r="E792" s="33" t="s">
        <v>81</v>
      </c>
      <c r="F792" s="33" t="s">
        <v>7</v>
      </c>
      <c r="G792" s="33" t="s">
        <v>7</v>
      </c>
      <c r="H792" s="33" t="s">
        <v>7</v>
      </c>
      <c r="I792" s="33" t="s">
        <v>7</v>
      </c>
      <c r="J792" s="33" t="s">
        <v>8</v>
      </c>
      <c r="K792" s="34">
        <v>0.2</v>
      </c>
      <c r="L792" s="34" t="str">
        <f>IF(Noms_de_les_cases[[#This Row],[Nivell 
d''us (%)]]&gt;0.7,"Habitual",IF(Noms_de_les_cases[[#This Row],[Nivell 
d''us (%)]]&lt;0.3,"Minoritari","Ocasional"))</f>
        <v>Minoritari</v>
      </c>
      <c r="M792" s="33" t="s">
        <v>14</v>
      </c>
      <c r="N792" s="33" t="s">
        <v>17</v>
      </c>
      <c r="O792" t="s">
        <v>1218</v>
      </c>
      <c r="P792" t="s">
        <v>1228</v>
      </c>
    </row>
    <row r="793" spans="1:16" x14ac:dyDescent="0.35">
      <c r="A793" s="1">
        <f t="shared" si="12"/>
        <v>792</v>
      </c>
      <c r="B793" s="1" t="s">
        <v>1166</v>
      </c>
      <c r="C793" t="s">
        <v>227</v>
      </c>
      <c r="D793" t="s">
        <v>88</v>
      </c>
      <c r="E793" s="33" t="s">
        <v>81</v>
      </c>
      <c r="F793" s="33" t="s">
        <v>8</v>
      </c>
      <c r="G793" s="33" t="s">
        <v>7</v>
      </c>
      <c r="H793" s="33" t="s">
        <v>7</v>
      </c>
      <c r="I793" s="33" t="s">
        <v>8</v>
      </c>
      <c r="J793" s="33" t="s">
        <v>8</v>
      </c>
      <c r="K793" s="34">
        <v>0.2</v>
      </c>
      <c r="L793" s="34" t="str">
        <f>IF(Noms_de_les_cases[[#This Row],[Nivell 
d''us (%)]]&gt;0.7,"Habitual",IF(Noms_de_les_cases[[#This Row],[Nivell 
d''us (%)]]&lt;0.3,"Minoritari","Ocasional"))</f>
        <v>Minoritari</v>
      </c>
      <c r="M793" s="33" t="s">
        <v>14</v>
      </c>
      <c r="N793" s="33" t="s">
        <v>18</v>
      </c>
      <c r="O793" t="s">
        <v>1218</v>
      </c>
      <c r="P793" t="s">
        <v>1228</v>
      </c>
    </row>
    <row r="794" spans="1:16" x14ac:dyDescent="0.35">
      <c r="A794" s="1">
        <f t="shared" si="12"/>
        <v>793</v>
      </c>
      <c r="B794" s="1" t="s">
        <v>600</v>
      </c>
      <c r="C794" t="s">
        <v>601</v>
      </c>
      <c r="D794" t="s">
        <v>85</v>
      </c>
      <c r="E794" s="33" t="s">
        <v>81</v>
      </c>
      <c r="F794" s="33" t="s">
        <v>7</v>
      </c>
      <c r="G794" s="33" t="s">
        <v>7</v>
      </c>
      <c r="H794" s="33" t="s">
        <v>7</v>
      </c>
      <c r="I794" s="33" t="s">
        <v>7</v>
      </c>
      <c r="J794" s="33" t="s">
        <v>7</v>
      </c>
      <c r="K794" s="34">
        <v>0.6</v>
      </c>
      <c r="L794" s="34" t="str">
        <f>IF(Noms_de_les_cases[[#This Row],[Nivell 
d''us (%)]]&gt;0.7,"Habitual",IF(Noms_de_les_cases[[#This Row],[Nivell 
d''us (%)]]&lt;0.3,"Minoritari","Ocasional"))</f>
        <v>Ocasional</v>
      </c>
      <c r="M794" s="33" t="s">
        <v>14</v>
      </c>
      <c r="N794" s="33" t="s">
        <v>17</v>
      </c>
      <c r="O794" t="s">
        <v>1218</v>
      </c>
      <c r="P794" t="s">
        <v>1228</v>
      </c>
    </row>
    <row r="795" spans="1:16" x14ac:dyDescent="0.35">
      <c r="A795" s="1">
        <f t="shared" si="12"/>
        <v>794</v>
      </c>
      <c r="B795" s="1" t="s">
        <v>600</v>
      </c>
      <c r="C795" t="s">
        <v>855</v>
      </c>
      <c r="D795" t="s">
        <v>181</v>
      </c>
      <c r="E795" s="33" t="s">
        <v>81</v>
      </c>
      <c r="F795" s="33" t="s">
        <v>7</v>
      </c>
      <c r="G795" s="33" t="s">
        <v>8</v>
      </c>
      <c r="H795" s="33" t="s">
        <v>7</v>
      </c>
      <c r="I795" s="33" t="s">
        <v>8</v>
      </c>
      <c r="J795" s="33" t="s">
        <v>8</v>
      </c>
      <c r="K795" s="34">
        <v>0.2</v>
      </c>
      <c r="L795" s="34" t="str">
        <f>IF(Noms_de_les_cases[[#This Row],[Nivell 
d''us (%)]]&gt;0.7,"Habitual",IF(Noms_de_les_cases[[#This Row],[Nivell 
d''us (%)]]&lt;0.3,"Minoritari","Ocasional"))</f>
        <v>Minoritari</v>
      </c>
      <c r="M795" s="33" t="s">
        <v>14</v>
      </c>
      <c r="N795" s="33" t="s">
        <v>17</v>
      </c>
      <c r="O795" t="s">
        <v>1218</v>
      </c>
      <c r="P795" t="s">
        <v>1228</v>
      </c>
    </row>
    <row r="796" spans="1:16" x14ac:dyDescent="0.35">
      <c r="A796" s="1">
        <f t="shared" si="12"/>
        <v>795</v>
      </c>
      <c r="B796" s="1" t="s">
        <v>1120</v>
      </c>
      <c r="C796" t="s">
        <v>532</v>
      </c>
      <c r="D796" t="s">
        <v>87</v>
      </c>
      <c r="E796" s="33" t="s">
        <v>81</v>
      </c>
      <c r="F796" s="33" t="s">
        <v>7</v>
      </c>
      <c r="G796" s="33" t="s">
        <v>7</v>
      </c>
      <c r="H796" s="33" t="s">
        <v>7</v>
      </c>
      <c r="I796" s="33" t="s">
        <v>8</v>
      </c>
      <c r="J796" s="33" t="s">
        <v>7</v>
      </c>
      <c r="K796" s="34">
        <v>0.6</v>
      </c>
      <c r="L796" s="34" t="str">
        <f>IF(Noms_de_les_cases[[#This Row],[Nivell 
d''us (%)]]&gt;0.7,"Habitual",IF(Noms_de_les_cases[[#This Row],[Nivell 
d''us (%)]]&lt;0.3,"Minoritari","Ocasional"))</f>
        <v>Ocasional</v>
      </c>
      <c r="M796" s="33" t="s">
        <v>14</v>
      </c>
      <c r="N796" s="33" t="s">
        <v>19</v>
      </c>
      <c r="O796" t="s">
        <v>1218</v>
      </c>
      <c r="P796" t="s">
        <v>1228</v>
      </c>
    </row>
    <row r="797" spans="1:16" x14ac:dyDescent="0.35">
      <c r="A797" s="1">
        <f t="shared" si="12"/>
        <v>796</v>
      </c>
      <c r="B797" s="1" t="s">
        <v>1001</v>
      </c>
      <c r="C797" t="s">
        <v>1002</v>
      </c>
      <c r="D797" t="s">
        <v>89</v>
      </c>
      <c r="E797" s="33" t="s">
        <v>81</v>
      </c>
      <c r="F797" s="33" t="s">
        <v>7</v>
      </c>
      <c r="G797" s="33" t="s">
        <v>7</v>
      </c>
      <c r="H797" s="33" t="s">
        <v>7</v>
      </c>
      <c r="I797" s="33" t="s">
        <v>7</v>
      </c>
      <c r="J797" s="33" t="s">
        <v>7</v>
      </c>
      <c r="K797" s="34">
        <v>0.6</v>
      </c>
      <c r="L797" s="34" t="str">
        <f>IF(Noms_de_les_cases[[#This Row],[Nivell 
d''us (%)]]&gt;0.7,"Habitual",IF(Noms_de_les_cases[[#This Row],[Nivell 
d''us (%)]]&lt;0.3,"Minoritari","Ocasional"))</f>
        <v>Ocasional</v>
      </c>
      <c r="M797" s="33" t="s">
        <v>15</v>
      </c>
      <c r="N797" s="33" t="s">
        <v>17</v>
      </c>
      <c r="O797" t="s">
        <v>1221</v>
      </c>
      <c r="P797" t="s">
        <v>1268</v>
      </c>
    </row>
    <row r="798" spans="1:16" x14ac:dyDescent="0.35">
      <c r="A798" s="1">
        <f t="shared" si="12"/>
        <v>797</v>
      </c>
      <c r="B798" s="1" t="s">
        <v>429</v>
      </c>
      <c r="C798" t="s">
        <v>428</v>
      </c>
      <c r="D798" t="s">
        <v>86</v>
      </c>
      <c r="E798" s="33" t="s">
        <v>81</v>
      </c>
      <c r="F798" s="33" t="s">
        <v>7</v>
      </c>
      <c r="G798" s="33" t="s">
        <v>7</v>
      </c>
      <c r="H798" s="33" t="s">
        <v>7</v>
      </c>
      <c r="I798" s="33" t="s">
        <v>8</v>
      </c>
      <c r="J798" s="33" t="s">
        <v>8</v>
      </c>
      <c r="K798" s="34">
        <v>0.2</v>
      </c>
      <c r="L798" s="34" t="str">
        <f>IF(Noms_de_les_cases[[#This Row],[Nivell 
d''us (%)]]&gt;0.7,"Habitual",IF(Noms_de_les_cases[[#This Row],[Nivell 
d''us (%)]]&lt;0.3,"Minoritari","Ocasional"))</f>
        <v>Minoritari</v>
      </c>
      <c r="M798" s="33" t="s">
        <v>15</v>
      </c>
      <c r="N798" s="33" t="s">
        <v>17</v>
      </c>
      <c r="O798" t="s">
        <v>1218</v>
      </c>
      <c r="P798" t="s">
        <v>1268</v>
      </c>
    </row>
    <row r="799" spans="1:16" x14ac:dyDescent="0.35">
      <c r="A799" s="1">
        <f t="shared" si="12"/>
        <v>798</v>
      </c>
      <c r="B799" s="1" t="s">
        <v>1167</v>
      </c>
      <c r="C799" t="s">
        <v>280</v>
      </c>
      <c r="D799" t="s">
        <v>86</v>
      </c>
      <c r="E799" s="33" t="s">
        <v>81</v>
      </c>
      <c r="F799" s="33" t="s">
        <v>8</v>
      </c>
      <c r="G799" s="33" t="s">
        <v>7</v>
      </c>
      <c r="H799" s="33" t="s">
        <v>7</v>
      </c>
      <c r="I799" s="33" t="s">
        <v>8</v>
      </c>
      <c r="J799" s="33" t="s">
        <v>7</v>
      </c>
      <c r="K799" s="34">
        <v>0.6</v>
      </c>
      <c r="L799" s="34" t="str">
        <f>IF(Noms_de_les_cases[[#This Row],[Nivell 
d''us (%)]]&gt;0.7,"Habitual",IF(Noms_de_les_cases[[#This Row],[Nivell 
d''us (%)]]&lt;0.3,"Minoritari","Ocasional"))</f>
        <v>Ocasional</v>
      </c>
      <c r="M799" s="33" t="s">
        <v>15</v>
      </c>
      <c r="N799" s="33" t="s">
        <v>18</v>
      </c>
      <c r="O799" t="s">
        <v>1221</v>
      </c>
      <c r="P799" t="s">
        <v>1270</v>
      </c>
    </row>
    <row r="800" spans="1:16" x14ac:dyDescent="0.35">
      <c r="A800" s="1">
        <f t="shared" si="12"/>
        <v>799</v>
      </c>
      <c r="B800" s="1" t="s">
        <v>447</v>
      </c>
      <c r="C800" t="s">
        <v>446</v>
      </c>
      <c r="D800" t="s">
        <v>86</v>
      </c>
      <c r="E800" s="33" t="s">
        <v>81</v>
      </c>
      <c r="F800" s="33" t="s">
        <v>7</v>
      </c>
      <c r="G800" s="33" t="s">
        <v>7</v>
      </c>
      <c r="H800" s="33" t="s">
        <v>7</v>
      </c>
      <c r="I800" s="33" t="s">
        <v>8</v>
      </c>
      <c r="J800" s="33" t="s">
        <v>8</v>
      </c>
      <c r="K800" s="34">
        <v>0.2</v>
      </c>
      <c r="L800" s="34" t="str">
        <f>IF(Noms_de_les_cases[[#This Row],[Nivell 
d''us (%)]]&gt;0.7,"Habitual",IF(Noms_de_les_cases[[#This Row],[Nivell 
d''us (%)]]&lt;0.3,"Minoritari","Ocasional"))</f>
        <v>Minoritari</v>
      </c>
      <c r="M800" s="33" t="s">
        <v>14</v>
      </c>
      <c r="N800" s="33" t="s">
        <v>17</v>
      </c>
      <c r="O800" t="s">
        <v>1218</v>
      </c>
      <c r="P800" t="s">
        <v>1228</v>
      </c>
    </row>
    <row r="801" spans="1:16" x14ac:dyDescent="0.35">
      <c r="A801" s="1">
        <f t="shared" si="12"/>
        <v>800</v>
      </c>
      <c r="B801" s="1" t="s">
        <v>810</v>
      </c>
      <c r="C801" t="s">
        <v>809</v>
      </c>
      <c r="D801" t="s">
        <v>24</v>
      </c>
      <c r="E801" s="33" t="s">
        <v>81</v>
      </c>
      <c r="F801" s="33" t="s">
        <v>7</v>
      </c>
      <c r="G801" s="33" t="s">
        <v>7</v>
      </c>
      <c r="H801" s="33" t="s">
        <v>7</v>
      </c>
      <c r="I801" s="33" t="s">
        <v>7</v>
      </c>
      <c r="J801" s="33" t="s">
        <v>7</v>
      </c>
      <c r="K801" s="34">
        <v>0.6</v>
      </c>
      <c r="L801" s="34" t="str">
        <f>IF(Noms_de_les_cases[[#This Row],[Nivell 
d''us (%)]]&gt;0.7,"Habitual",IF(Noms_de_les_cases[[#This Row],[Nivell 
d''us (%)]]&lt;0.3,"Minoritari","Ocasional"))</f>
        <v>Ocasional</v>
      </c>
      <c r="M801" s="33" t="s">
        <v>15</v>
      </c>
      <c r="N801" s="33" t="s">
        <v>17</v>
      </c>
      <c r="O801" t="s">
        <v>1221</v>
      </c>
      <c r="P801" t="s">
        <v>1270</v>
      </c>
    </row>
    <row r="802" spans="1:16" x14ac:dyDescent="0.35">
      <c r="A802" s="1">
        <f t="shared" si="12"/>
        <v>801</v>
      </c>
      <c r="B802" s="1" t="s">
        <v>644</v>
      </c>
      <c r="C802" t="s">
        <v>643</v>
      </c>
      <c r="D802" t="s">
        <v>84</v>
      </c>
      <c r="E802" s="33" t="s">
        <v>81</v>
      </c>
      <c r="F802" s="33" t="s">
        <v>7</v>
      </c>
      <c r="G802" s="33" t="s">
        <v>7</v>
      </c>
      <c r="H802" s="33" t="s">
        <v>7</v>
      </c>
      <c r="I802" s="33" t="s">
        <v>8</v>
      </c>
      <c r="J802" s="33" t="s">
        <v>8</v>
      </c>
      <c r="K802" s="34">
        <v>0.2</v>
      </c>
      <c r="L802" s="34" t="str">
        <f>IF(Noms_de_les_cases[[#This Row],[Nivell 
d''us (%)]]&gt;0.7,"Habitual",IF(Noms_de_les_cases[[#This Row],[Nivell 
d''us (%)]]&lt;0.3,"Minoritari","Ocasional"))</f>
        <v>Minoritari</v>
      </c>
      <c r="M802" s="33" t="s">
        <v>15</v>
      </c>
      <c r="N802" s="33" t="s">
        <v>17</v>
      </c>
      <c r="O802" t="s">
        <v>1221</v>
      </c>
      <c r="P802" t="s">
        <v>1270</v>
      </c>
    </row>
    <row r="803" spans="1:16" x14ac:dyDescent="0.35">
      <c r="A803" s="1">
        <f t="shared" si="12"/>
        <v>802</v>
      </c>
      <c r="B803" s="1" t="s">
        <v>125</v>
      </c>
      <c r="C803" t="s">
        <v>126</v>
      </c>
      <c r="D803" t="s">
        <v>90</v>
      </c>
      <c r="E803" s="33" t="s">
        <v>81</v>
      </c>
      <c r="F803" s="33" t="s">
        <v>7</v>
      </c>
      <c r="G803" s="33" t="s">
        <v>7</v>
      </c>
      <c r="H803" s="33" t="s">
        <v>7</v>
      </c>
      <c r="I803" s="33" t="s">
        <v>7</v>
      </c>
      <c r="J803" s="33" t="s">
        <v>7</v>
      </c>
      <c r="K803" s="34">
        <v>0.6</v>
      </c>
      <c r="L803" s="34" t="str">
        <f>IF(Noms_de_les_cases[[#This Row],[Nivell 
d''us (%)]]&gt;0.7,"Habitual",IF(Noms_de_les_cases[[#This Row],[Nivell 
d''us (%)]]&lt;0.3,"Minoritari","Ocasional"))</f>
        <v>Ocasional</v>
      </c>
      <c r="M803" s="33" t="s">
        <v>14</v>
      </c>
      <c r="N803" s="33" t="s">
        <v>20</v>
      </c>
      <c r="O803" t="s">
        <v>1218</v>
      </c>
      <c r="P803" t="s">
        <v>1228</v>
      </c>
    </row>
    <row r="804" spans="1:16" x14ac:dyDescent="0.35">
      <c r="A804" s="1">
        <f t="shared" si="12"/>
        <v>803</v>
      </c>
      <c r="B804" s="1" t="s">
        <v>611</v>
      </c>
      <c r="C804" t="s">
        <v>1276</v>
      </c>
      <c r="D804" t="s">
        <v>84</v>
      </c>
      <c r="E804" s="33" t="s">
        <v>81</v>
      </c>
      <c r="F804" s="33" t="s">
        <v>7</v>
      </c>
      <c r="G804" s="33" t="s">
        <v>7</v>
      </c>
      <c r="H804" s="33" t="s">
        <v>7</v>
      </c>
      <c r="I804" s="33" t="s">
        <v>7</v>
      </c>
      <c r="J804" s="33" t="s">
        <v>7</v>
      </c>
      <c r="K804" s="34">
        <v>0.8</v>
      </c>
      <c r="L804" s="34" t="str">
        <f>IF(Noms_de_les_cases[[#This Row],[Nivell 
d''us (%)]]&gt;0.7,"Habitual",IF(Noms_de_les_cases[[#This Row],[Nivell 
d''us (%)]]&lt;0.3,"Minoritari","Ocasional"))</f>
        <v>Habitual</v>
      </c>
      <c r="M804" s="33" t="s">
        <v>14</v>
      </c>
      <c r="N804" s="33" t="s">
        <v>17</v>
      </c>
      <c r="O804" t="s">
        <v>1218</v>
      </c>
      <c r="P804" t="s">
        <v>1228</v>
      </c>
    </row>
    <row r="805" spans="1:16" x14ac:dyDescent="0.35">
      <c r="A805" s="1">
        <f t="shared" si="12"/>
        <v>804</v>
      </c>
      <c r="B805" s="1" t="s">
        <v>1101</v>
      </c>
      <c r="C805" t="s">
        <v>767</v>
      </c>
      <c r="D805" t="s">
        <v>24</v>
      </c>
      <c r="E805" s="33" t="s">
        <v>82</v>
      </c>
      <c r="F805" s="33" t="s">
        <v>8</v>
      </c>
      <c r="G805" s="33" t="s">
        <v>7</v>
      </c>
      <c r="H805" s="33" t="s">
        <v>7</v>
      </c>
      <c r="I805" s="33" t="s">
        <v>8</v>
      </c>
      <c r="J805" s="33" t="s">
        <v>8</v>
      </c>
      <c r="K805" s="34">
        <v>0.2</v>
      </c>
      <c r="L805" s="34" t="str">
        <f>IF(Noms_de_les_cases[[#This Row],[Nivell 
d''us (%)]]&gt;0.7,"Habitual",IF(Noms_de_les_cases[[#This Row],[Nivell 
d''us (%)]]&lt;0.3,"Minoritari","Ocasional"))</f>
        <v>Minoritari</v>
      </c>
      <c r="M805" s="33" t="s">
        <v>78</v>
      </c>
      <c r="N805" s="33" t="s">
        <v>18</v>
      </c>
      <c r="O805" t="s">
        <v>1267</v>
      </c>
      <c r="P805" t="s">
        <v>1240</v>
      </c>
    </row>
    <row r="806" spans="1:16" x14ac:dyDescent="0.35">
      <c r="A806" s="1">
        <f t="shared" si="12"/>
        <v>805</v>
      </c>
      <c r="B806" s="1" t="s">
        <v>1102</v>
      </c>
      <c r="C806" t="s">
        <v>589</v>
      </c>
      <c r="D806" t="s">
        <v>85</v>
      </c>
      <c r="E806" s="33" t="s">
        <v>81</v>
      </c>
      <c r="F806" s="33" t="s">
        <v>8</v>
      </c>
      <c r="G806" s="33" t="s">
        <v>7</v>
      </c>
      <c r="H806" s="33" t="s">
        <v>7</v>
      </c>
      <c r="I806" s="33" t="s">
        <v>8</v>
      </c>
      <c r="J806" s="33" t="s">
        <v>7</v>
      </c>
      <c r="K806" s="34">
        <v>1</v>
      </c>
      <c r="L806" s="34" t="str">
        <f>IF(Noms_de_les_cases[[#This Row],[Nivell 
d''us (%)]]&gt;0.7,"Habitual",IF(Noms_de_les_cases[[#This Row],[Nivell 
d''us (%)]]&lt;0.3,"Minoritari","Ocasional"))</f>
        <v>Habitual</v>
      </c>
      <c r="M806" s="33" t="s">
        <v>57</v>
      </c>
      <c r="N806" s="33" t="s">
        <v>18</v>
      </c>
      <c r="O806" t="s">
        <v>1267</v>
      </c>
      <c r="P806" t="s">
        <v>1229</v>
      </c>
    </row>
    <row r="807" spans="1:16" x14ac:dyDescent="0.35">
      <c r="A807" s="1">
        <f t="shared" si="12"/>
        <v>806</v>
      </c>
      <c r="B807" s="1" t="s">
        <v>1121</v>
      </c>
      <c r="C807" t="s">
        <v>496</v>
      </c>
      <c r="D807" t="s">
        <v>87</v>
      </c>
      <c r="E807" s="33" t="s">
        <v>81</v>
      </c>
      <c r="F807" s="33" t="s">
        <v>7</v>
      </c>
      <c r="G807" s="33" t="s">
        <v>7</v>
      </c>
      <c r="H807" s="33" t="s">
        <v>7</v>
      </c>
      <c r="I807" s="33" t="s">
        <v>7</v>
      </c>
      <c r="J807" s="33" t="s">
        <v>8</v>
      </c>
      <c r="K807" s="34">
        <v>0.2</v>
      </c>
      <c r="L807" s="34" t="str">
        <f>IF(Noms_de_les_cases[[#This Row],[Nivell 
d''us (%)]]&gt;0.7,"Habitual",IF(Noms_de_les_cases[[#This Row],[Nivell 
d''us (%)]]&lt;0.3,"Minoritari","Ocasional"))</f>
        <v>Minoritari</v>
      </c>
      <c r="M807" s="33" t="s">
        <v>15</v>
      </c>
      <c r="N807" s="33" t="s">
        <v>17</v>
      </c>
      <c r="O807" t="s">
        <v>1234</v>
      </c>
      <c r="P807" t="s">
        <v>1270</v>
      </c>
    </row>
    <row r="808" spans="1:16" x14ac:dyDescent="0.35">
      <c r="A808" s="1">
        <f t="shared" si="12"/>
        <v>807</v>
      </c>
      <c r="B808" s="1" t="s">
        <v>1039</v>
      </c>
      <c r="C808" t="s">
        <v>280</v>
      </c>
      <c r="D808" t="s">
        <v>86</v>
      </c>
      <c r="E808" s="33" t="s">
        <v>81</v>
      </c>
      <c r="F808" s="33" t="s">
        <v>7</v>
      </c>
      <c r="G808" s="33" t="s">
        <v>7</v>
      </c>
      <c r="H808" s="33" t="s">
        <v>7</v>
      </c>
      <c r="I808" s="33" t="s">
        <v>8</v>
      </c>
      <c r="J808" s="33" t="s">
        <v>8</v>
      </c>
      <c r="K808" s="34">
        <v>0.2</v>
      </c>
      <c r="L808" s="34" t="str">
        <f>IF(Noms_de_les_cases[[#This Row],[Nivell 
d''us (%)]]&gt;0.7,"Habitual",IF(Noms_de_les_cases[[#This Row],[Nivell 
d''us (%)]]&lt;0.3,"Minoritari","Ocasional"))</f>
        <v>Minoritari</v>
      </c>
      <c r="M808" s="33" t="s">
        <v>16</v>
      </c>
      <c r="N808" s="33" t="s">
        <v>17</v>
      </c>
      <c r="O808" t="s">
        <v>1267</v>
      </c>
      <c r="P808" t="s">
        <v>1229</v>
      </c>
    </row>
    <row r="809" spans="1:16" x14ac:dyDescent="0.35">
      <c r="A809" s="1">
        <f t="shared" si="12"/>
        <v>808</v>
      </c>
      <c r="B809" s="1" t="s">
        <v>1181</v>
      </c>
      <c r="C809" t="s">
        <v>932</v>
      </c>
      <c r="D809" t="s">
        <v>89</v>
      </c>
      <c r="E809" s="33" t="s">
        <v>81</v>
      </c>
      <c r="F809" s="33" t="s">
        <v>8</v>
      </c>
      <c r="G809" s="33" t="s">
        <v>7</v>
      </c>
      <c r="H809" s="33" t="s">
        <v>7</v>
      </c>
      <c r="I809" s="33" t="s">
        <v>8</v>
      </c>
      <c r="J809" s="33" t="s">
        <v>8</v>
      </c>
      <c r="K809" s="34">
        <v>0.2</v>
      </c>
      <c r="L809" s="34" t="str">
        <f>IF(Noms_de_les_cases[[#This Row],[Nivell 
d''us (%)]]&gt;0.7,"Habitual",IF(Noms_de_les_cases[[#This Row],[Nivell 
d''us (%)]]&lt;0.3,"Minoritari","Ocasional"))</f>
        <v>Minoritari</v>
      </c>
      <c r="M809" s="33" t="s">
        <v>57</v>
      </c>
      <c r="N809" s="33" t="s">
        <v>18</v>
      </c>
      <c r="O809" t="s">
        <v>1267</v>
      </c>
      <c r="P809" t="s">
        <v>1240</v>
      </c>
    </row>
    <row r="810" spans="1:16" x14ac:dyDescent="0.35">
      <c r="A810" s="1">
        <f t="shared" si="12"/>
        <v>809</v>
      </c>
      <c r="B810" s="1" t="s">
        <v>283</v>
      </c>
      <c r="C810" t="s">
        <v>280</v>
      </c>
      <c r="D810" t="s">
        <v>86</v>
      </c>
      <c r="E810" s="33" t="s">
        <v>82</v>
      </c>
      <c r="F810" s="33" t="s">
        <v>8</v>
      </c>
      <c r="G810" s="33" t="s">
        <v>7</v>
      </c>
      <c r="H810" s="33" t="s">
        <v>7</v>
      </c>
      <c r="I810" s="33" t="s">
        <v>8</v>
      </c>
      <c r="J810" s="33" t="s">
        <v>7</v>
      </c>
      <c r="K810" s="34">
        <v>0.6</v>
      </c>
      <c r="L810" s="34" t="str">
        <f>IF(Noms_de_les_cases[[#This Row],[Nivell 
d''us (%)]]&gt;0.7,"Habitual",IF(Noms_de_les_cases[[#This Row],[Nivell 
d''us (%)]]&lt;0.3,"Minoritari","Ocasional"))</f>
        <v>Ocasional</v>
      </c>
      <c r="M810" s="33" t="s">
        <v>281</v>
      </c>
      <c r="N810" s="33" t="s">
        <v>18</v>
      </c>
      <c r="O810" t="s">
        <v>1267</v>
      </c>
      <c r="P810" t="s">
        <v>1271</v>
      </c>
    </row>
    <row r="811" spans="1:16" x14ac:dyDescent="0.35">
      <c r="A811" s="1">
        <f t="shared" si="12"/>
        <v>810</v>
      </c>
      <c r="B811" s="1" t="s">
        <v>1428</v>
      </c>
      <c r="C811" t="s">
        <v>947</v>
      </c>
      <c r="D811" t="s">
        <v>89</v>
      </c>
      <c r="E811" s="33" t="s">
        <v>81</v>
      </c>
      <c r="F811" s="33" t="s">
        <v>8</v>
      </c>
      <c r="G811" s="33" t="s">
        <v>7</v>
      </c>
      <c r="H811" s="33" t="s">
        <v>7</v>
      </c>
      <c r="I811" s="33" t="s">
        <v>8</v>
      </c>
      <c r="J811" s="33" t="s">
        <v>8</v>
      </c>
      <c r="K811" s="34">
        <v>0.4</v>
      </c>
      <c r="L811" s="34" t="str">
        <f>IF(Noms_de_les_cases[[#This Row],[Nivell 
d''us (%)]]&gt;0.7,"Habitual",IF(Noms_de_les_cases[[#This Row],[Nivell 
d''us (%)]]&lt;0.3,"Minoritari","Ocasional"))</f>
        <v>Ocasional</v>
      </c>
      <c r="M811" s="33" t="s">
        <v>16</v>
      </c>
      <c r="N811" s="33" t="s">
        <v>18</v>
      </c>
      <c r="O811" t="s">
        <v>1267</v>
      </c>
      <c r="P811" t="s">
        <v>1225</v>
      </c>
    </row>
    <row r="812" spans="1:16" x14ac:dyDescent="0.35">
      <c r="A812" s="1">
        <f t="shared" si="12"/>
        <v>811</v>
      </c>
      <c r="B812" s="1" t="s">
        <v>1031</v>
      </c>
      <c r="C812" t="s">
        <v>195</v>
      </c>
      <c r="D812" t="s">
        <v>91</v>
      </c>
      <c r="E812" s="33" t="s">
        <v>82</v>
      </c>
      <c r="F812" s="33" t="s">
        <v>8</v>
      </c>
      <c r="G812" s="33" t="s">
        <v>8</v>
      </c>
      <c r="H812" s="33" t="s">
        <v>7</v>
      </c>
      <c r="I812" s="33" t="s">
        <v>8</v>
      </c>
      <c r="J812" s="33" t="s">
        <v>8</v>
      </c>
      <c r="K812" s="34">
        <v>0.2</v>
      </c>
      <c r="L812" s="34" t="str">
        <f>IF(Noms_de_les_cases[[#This Row],[Nivell 
d''us (%)]]&gt;0.7,"Habitual",IF(Noms_de_les_cases[[#This Row],[Nivell 
d''us (%)]]&lt;0.3,"Minoritari","Ocasional"))</f>
        <v>Minoritari</v>
      </c>
      <c r="M812" s="33" t="s">
        <v>16</v>
      </c>
      <c r="N812" s="33" t="s">
        <v>20</v>
      </c>
      <c r="O812" t="s">
        <v>1267</v>
      </c>
      <c r="P812" t="s">
        <v>1271</v>
      </c>
    </row>
    <row r="813" spans="1:16" x14ac:dyDescent="0.35">
      <c r="A813" s="1">
        <f t="shared" si="12"/>
        <v>812</v>
      </c>
      <c r="B813" s="1" t="s">
        <v>909</v>
      </c>
      <c r="C813" t="s">
        <v>908</v>
      </c>
      <c r="D813" t="s">
        <v>89</v>
      </c>
      <c r="E813" s="33" t="s">
        <v>81</v>
      </c>
      <c r="F813" s="33" t="s">
        <v>7</v>
      </c>
      <c r="G813" s="33" t="s">
        <v>7</v>
      </c>
      <c r="H813" s="33" t="s">
        <v>7</v>
      </c>
      <c r="I813" s="33" t="s">
        <v>8</v>
      </c>
      <c r="J813" s="33" t="s">
        <v>7</v>
      </c>
      <c r="K813" s="34">
        <v>0.6</v>
      </c>
      <c r="L813" s="34" t="str">
        <f>IF(Noms_de_les_cases[[#This Row],[Nivell 
d''us (%)]]&gt;0.7,"Habitual",IF(Noms_de_les_cases[[#This Row],[Nivell 
d''us (%)]]&lt;0.3,"Minoritari","Ocasional"))</f>
        <v>Ocasional</v>
      </c>
      <c r="M813" s="33" t="s">
        <v>14</v>
      </c>
      <c r="N813" s="33" t="s">
        <v>17</v>
      </c>
      <c r="O813" t="s">
        <v>1267</v>
      </c>
      <c r="P813" t="s">
        <v>1228</v>
      </c>
    </row>
    <row r="814" spans="1:16" x14ac:dyDescent="0.35">
      <c r="A814" s="1">
        <f t="shared" si="12"/>
        <v>813</v>
      </c>
      <c r="B814" s="1" t="s">
        <v>468</v>
      </c>
      <c r="C814" t="s">
        <v>469</v>
      </c>
      <c r="D814" t="s">
        <v>85</v>
      </c>
      <c r="E814" s="33" t="s">
        <v>82</v>
      </c>
      <c r="F814" s="33" t="s">
        <v>7</v>
      </c>
      <c r="G814" s="33" t="s">
        <v>7</v>
      </c>
      <c r="H814" s="33" t="s">
        <v>7</v>
      </c>
      <c r="I814" s="33" t="s">
        <v>7</v>
      </c>
      <c r="J814" s="33" t="s">
        <v>7</v>
      </c>
      <c r="K814" s="34">
        <v>1</v>
      </c>
      <c r="L814" s="34" t="str">
        <f>IF(Noms_de_les_cases[[#This Row],[Nivell 
d''us (%)]]&gt;0.7,"Habitual",IF(Noms_de_les_cases[[#This Row],[Nivell 
d''us (%)]]&lt;0.3,"Minoritari","Ocasional"))</f>
        <v>Habitual</v>
      </c>
      <c r="M814" s="33" t="s">
        <v>220</v>
      </c>
      <c r="N814" s="33" t="s">
        <v>17</v>
      </c>
      <c r="O814" t="s">
        <v>1221</v>
      </c>
      <c r="P814" t="s">
        <v>1271</v>
      </c>
    </row>
    <row r="815" spans="1:16" x14ac:dyDescent="0.35">
      <c r="A815" s="1">
        <f t="shared" si="12"/>
        <v>814</v>
      </c>
      <c r="B815" s="1" t="s">
        <v>279</v>
      </c>
      <c r="C815" t="s">
        <v>280</v>
      </c>
      <c r="D815" t="s">
        <v>86</v>
      </c>
      <c r="E815" s="33" t="s">
        <v>82</v>
      </c>
      <c r="F815" s="33" t="s">
        <v>7</v>
      </c>
      <c r="G815" s="33" t="s">
        <v>7</v>
      </c>
      <c r="H815" s="33" t="s">
        <v>7</v>
      </c>
      <c r="I815" s="33" t="s">
        <v>7</v>
      </c>
      <c r="J815" s="33" t="s">
        <v>7</v>
      </c>
      <c r="K815" s="34">
        <v>0.8</v>
      </c>
      <c r="L815" s="34" t="str">
        <f>IF(Noms_de_les_cases[[#This Row],[Nivell 
d''us (%)]]&gt;0.7,"Habitual",IF(Noms_de_les_cases[[#This Row],[Nivell 
d''us (%)]]&lt;0.3,"Minoritari","Ocasional"))</f>
        <v>Habitual</v>
      </c>
      <c r="M815" s="33" t="s">
        <v>281</v>
      </c>
      <c r="N815" s="33" t="s">
        <v>20</v>
      </c>
      <c r="O815" t="s">
        <v>1218</v>
      </c>
      <c r="P815" t="s">
        <v>1271</v>
      </c>
    </row>
    <row r="816" spans="1:16" x14ac:dyDescent="0.35">
      <c r="A816" s="1">
        <f t="shared" si="12"/>
        <v>815</v>
      </c>
      <c r="B816" s="1" t="s">
        <v>314</v>
      </c>
      <c r="C816" t="s">
        <v>315</v>
      </c>
      <c r="D816" t="s">
        <v>92</v>
      </c>
      <c r="E816" s="33" t="s">
        <v>82</v>
      </c>
      <c r="F816" s="33" t="s">
        <v>7</v>
      </c>
      <c r="G816" s="33" t="s">
        <v>7</v>
      </c>
      <c r="H816" s="33" t="s">
        <v>7</v>
      </c>
      <c r="I816" s="33" t="s">
        <v>7</v>
      </c>
      <c r="J816" s="33" t="s">
        <v>7</v>
      </c>
      <c r="K816" s="34">
        <v>0.6</v>
      </c>
      <c r="L816" s="34" t="str">
        <f>IF(Noms_de_les_cases[[#This Row],[Nivell 
d''us (%)]]&gt;0.7,"Habitual",IF(Noms_de_les_cases[[#This Row],[Nivell 
d''us (%)]]&lt;0.3,"Minoritari","Ocasional"))</f>
        <v>Ocasional</v>
      </c>
      <c r="M816" s="33" t="s">
        <v>78</v>
      </c>
      <c r="N816" s="33" t="s">
        <v>20</v>
      </c>
      <c r="O816" t="s">
        <v>1235</v>
      </c>
      <c r="P816" t="s">
        <v>1226</v>
      </c>
    </row>
    <row r="817" spans="1:16" x14ac:dyDescent="0.35">
      <c r="A817" s="1">
        <f t="shared" si="12"/>
        <v>816</v>
      </c>
      <c r="B817" s="1" t="s">
        <v>1429</v>
      </c>
      <c r="C817" t="s">
        <v>424</v>
      </c>
      <c r="D817" t="s">
        <v>86</v>
      </c>
      <c r="E817" s="33" t="s">
        <v>81</v>
      </c>
      <c r="F817" s="33" t="s">
        <v>7</v>
      </c>
      <c r="G817" s="33" t="s">
        <v>7</v>
      </c>
      <c r="H817" s="33" t="s">
        <v>7</v>
      </c>
      <c r="I817" s="33" t="s">
        <v>8</v>
      </c>
      <c r="J817" s="33" t="s">
        <v>7</v>
      </c>
      <c r="K817" s="34">
        <v>1</v>
      </c>
      <c r="L817" s="34" t="str">
        <f>IF(Noms_de_les_cases[[#This Row],[Nivell 
d''us (%)]]&gt;0.7,"Habitual",IF(Noms_de_les_cases[[#This Row],[Nivell 
d''us (%)]]&lt;0.3,"Minoritari","Ocasional"))</f>
        <v>Habitual</v>
      </c>
      <c r="M817" s="33" t="s">
        <v>15</v>
      </c>
      <c r="N817" s="33" t="s">
        <v>17</v>
      </c>
      <c r="O817" t="s">
        <v>1221</v>
      </c>
      <c r="P817" t="s">
        <v>1239</v>
      </c>
    </row>
    <row r="818" spans="1:16" x14ac:dyDescent="0.35">
      <c r="A818" s="1">
        <f t="shared" si="12"/>
        <v>817</v>
      </c>
      <c r="B818" s="1" t="s">
        <v>623</v>
      </c>
      <c r="C818" t="s">
        <v>624</v>
      </c>
      <c r="D818" t="s">
        <v>85</v>
      </c>
      <c r="E818" s="33" t="s">
        <v>82</v>
      </c>
      <c r="F818" s="33" t="s">
        <v>7</v>
      </c>
      <c r="G818" s="33" t="s">
        <v>7</v>
      </c>
      <c r="H818" s="33" t="s">
        <v>7</v>
      </c>
      <c r="I818" s="33" t="s">
        <v>7</v>
      </c>
      <c r="J818" s="33" t="s">
        <v>7</v>
      </c>
      <c r="K818" s="34">
        <v>0.8</v>
      </c>
      <c r="L818" s="34" t="str">
        <f>IF(Noms_de_les_cases[[#This Row],[Nivell 
d''us (%)]]&gt;0.7,"Habitual",IF(Noms_de_les_cases[[#This Row],[Nivell 
d''us (%)]]&lt;0.3,"Minoritari","Ocasional"))</f>
        <v>Habitual</v>
      </c>
      <c r="M818" s="33" t="s">
        <v>281</v>
      </c>
      <c r="N818" s="33" t="s">
        <v>17</v>
      </c>
      <c r="O818" t="s">
        <v>1221</v>
      </c>
      <c r="P818" t="s">
        <v>1271</v>
      </c>
    </row>
    <row r="819" spans="1:16" x14ac:dyDescent="0.35">
      <c r="A819" s="1">
        <f t="shared" si="12"/>
        <v>818</v>
      </c>
      <c r="B819" s="1" t="s">
        <v>1430</v>
      </c>
      <c r="C819" t="s">
        <v>388</v>
      </c>
      <c r="D819" t="s">
        <v>86</v>
      </c>
      <c r="E819" s="33" t="s">
        <v>81</v>
      </c>
      <c r="F819" s="33" t="s">
        <v>7</v>
      </c>
      <c r="G819" s="33" t="s">
        <v>7</v>
      </c>
      <c r="H819" s="33" t="s">
        <v>7</v>
      </c>
      <c r="I819" s="33" t="s">
        <v>7</v>
      </c>
      <c r="J819" s="33" t="s">
        <v>8</v>
      </c>
      <c r="K819" s="34">
        <v>0.4</v>
      </c>
      <c r="L819" s="34" t="str">
        <f>IF(Noms_de_les_cases[[#This Row],[Nivell 
d''us (%)]]&gt;0.7,"Habitual",IF(Noms_de_les_cases[[#This Row],[Nivell 
d''us (%)]]&lt;0.3,"Minoritari","Ocasional"))</f>
        <v>Ocasional</v>
      </c>
      <c r="M819" s="33" t="s">
        <v>14</v>
      </c>
      <c r="N819" s="33" t="s">
        <v>20</v>
      </c>
      <c r="O819" t="s">
        <v>1237</v>
      </c>
      <c r="P819" t="s">
        <v>1228</v>
      </c>
    </row>
    <row r="820" spans="1:16" x14ac:dyDescent="0.35">
      <c r="A820" s="1">
        <f t="shared" si="12"/>
        <v>819</v>
      </c>
      <c r="B820" s="1" t="s">
        <v>942</v>
      </c>
      <c r="C820" t="s">
        <v>940</v>
      </c>
      <c r="D820" t="s">
        <v>89</v>
      </c>
      <c r="E820" s="33" t="s">
        <v>81</v>
      </c>
      <c r="F820" s="33" t="s">
        <v>7</v>
      </c>
      <c r="G820" s="33" t="s">
        <v>7</v>
      </c>
      <c r="H820" s="33" t="s">
        <v>7</v>
      </c>
      <c r="I820" s="33" t="s">
        <v>8</v>
      </c>
      <c r="J820" s="33" t="s">
        <v>7</v>
      </c>
      <c r="K820" s="34">
        <v>0.6</v>
      </c>
      <c r="L820" s="34" t="str">
        <f>IF(Noms_de_les_cases[[#This Row],[Nivell 
d''us (%)]]&gt;0.7,"Habitual",IF(Noms_de_les_cases[[#This Row],[Nivell 
d''us (%)]]&lt;0.3,"Minoritari","Ocasional"))</f>
        <v>Ocasional</v>
      </c>
      <c r="M820" s="33" t="s">
        <v>38</v>
      </c>
      <c r="N820" s="33" t="s">
        <v>17</v>
      </c>
      <c r="O820" t="s">
        <v>1237</v>
      </c>
      <c r="P820" t="s">
        <v>1268</v>
      </c>
    </row>
    <row r="821" spans="1:16" x14ac:dyDescent="0.35">
      <c r="A821" s="1">
        <f t="shared" si="12"/>
        <v>820</v>
      </c>
      <c r="B821" s="1" t="s">
        <v>225</v>
      </c>
      <c r="C821" t="s">
        <v>227</v>
      </c>
      <c r="D821" t="s">
        <v>88</v>
      </c>
      <c r="E821" s="33" t="s">
        <v>82</v>
      </c>
      <c r="F821" s="33" t="s">
        <v>7</v>
      </c>
      <c r="G821" s="33" t="s">
        <v>7</v>
      </c>
      <c r="H821" s="33" t="s">
        <v>7</v>
      </c>
      <c r="I821" s="33" t="s">
        <v>7</v>
      </c>
      <c r="J821" s="33" t="s">
        <v>7</v>
      </c>
      <c r="K821" s="34">
        <v>0.6</v>
      </c>
      <c r="L821" s="34" t="str">
        <f>IF(Noms_de_les_cases[[#This Row],[Nivell 
d''us (%)]]&gt;0.7,"Habitual",IF(Noms_de_les_cases[[#This Row],[Nivell 
d''us (%)]]&lt;0.3,"Minoritari","Ocasional"))</f>
        <v>Ocasional</v>
      </c>
      <c r="M821" s="33" t="s">
        <v>14</v>
      </c>
      <c r="N821" s="33" t="s">
        <v>20</v>
      </c>
      <c r="O821" t="s">
        <v>1235</v>
      </c>
      <c r="P821" t="s">
        <v>1230</v>
      </c>
    </row>
    <row r="822" spans="1:16" x14ac:dyDescent="0.35">
      <c r="A822" s="1">
        <f t="shared" si="12"/>
        <v>821</v>
      </c>
      <c r="B822" s="1" t="s">
        <v>402</v>
      </c>
      <c r="C822" t="s">
        <v>403</v>
      </c>
      <c r="D822" t="s">
        <v>86</v>
      </c>
      <c r="E822" s="33" t="s">
        <v>82</v>
      </c>
      <c r="F822" s="33" t="s">
        <v>7</v>
      </c>
      <c r="G822" s="33" t="s">
        <v>7</v>
      </c>
      <c r="H822" s="33" t="s">
        <v>7</v>
      </c>
      <c r="I822" s="33" t="s">
        <v>7</v>
      </c>
      <c r="J822" s="33" t="s">
        <v>7</v>
      </c>
      <c r="K822" s="34">
        <v>0.6</v>
      </c>
      <c r="L822" s="34" t="str">
        <f>IF(Noms_de_les_cases[[#This Row],[Nivell 
d''us (%)]]&gt;0.7,"Habitual",IF(Noms_de_les_cases[[#This Row],[Nivell 
d''us (%)]]&lt;0.3,"Minoritari","Ocasional"))</f>
        <v>Ocasional</v>
      </c>
      <c r="M822" s="33" t="s">
        <v>15</v>
      </c>
      <c r="N822" s="33" t="s">
        <v>17</v>
      </c>
      <c r="O822" t="s">
        <v>1218</v>
      </c>
      <c r="P822" t="s">
        <v>1268</v>
      </c>
    </row>
    <row r="823" spans="1:16" x14ac:dyDescent="0.35">
      <c r="A823" s="1">
        <f t="shared" si="12"/>
        <v>822</v>
      </c>
      <c r="B823" s="1" t="s">
        <v>338</v>
      </c>
      <c r="C823" t="s">
        <v>339</v>
      </c>
      <c r="D823" t="s">
        <v>92</v>
      </c>
      <c r="E823" s="33" t="s">
        <v>81</v>
      </c>
      <c r="F823" s="33" t="s">
        <v>7</v>
      </c>
      <c r="G823" s="33" t="s">
        <v>7</v>
      </c>
      <c r="H823" s="33" t="s">
        <v>8</v>
      </c>
      <c r="I823" s="33" t="s">
        <v>7</v>
      </c>
      <c r="J823" s="33" t="s">
        <v>8</v>
      </c>
      <c r="K823" s="34">
        <v>0.4</v>
      </c>
      <c r="L823" s="34" t="str">
        <f>IF(Noms_de_les_cases[[#This Row],[Nivell 
d''us (%)]]&gt;0.7,"Habitual",IF(Noms_de_les_cases[[#This Row],[Nivell 
d''us (%)]]&lt;0.3,"Minoritari","Ocasional"))</f>
        <v>Ocasional</v>
      </c>
      <c r="M823" s="33" t="s">
        <v>14</v>
      </c>
      <c r="N823" s="33" t="s">
        <v>20</v>
      </c>
      <c r="O823" t="s">
        <v>1222</v>
      </c>
      <c r="P823" t="s">
        <v>1230</v>
      </c>
    </row>
    <row r="824" spans="1:16" x14ac:dyDescent="0.35">
      <c r="A824" s="1">
        <f t="shared" si="12"/>
        <v>823</v>
      </c>
      <c r="B824" s="1" t="s">
        <v>913</v>
      </c>
      <c r="C824" t="s">
        <v>911</v>
      </c>
      <c r="D824" t="s">
        <v>89</v>
      </c>
      <c r="E824" s="33" t="s">
        <v>81</v>
      </c>
      <c r="F824" s="33" t="s">
        <v>7</v>
      </c>
      <c r="G824" s="33" t="s">
        <v>7</v>
      </c>
      <c r="H824" s="33" t="s">
        <v>7</v>
      </c>
      <c r="I824" s="33" t="s">
        <v>8</v>
      </c>
      <c r="J824" s="33" t="s">
        <v>8</v>
      </c>
      <c r="K824" s="34">
        <v>0.2</v>
      </c>
      <c r="L824" s="34" t="str">
        <f>IF(Noms_de_les_cases[[#This Row],[Nivell 
d''us (%)]]&gt;0.7,"Habitual",IF(Noms_de_les_cases[[#This Row],[Nivell 
d''us (%)]]&lt;0.3,"Minoritari","Ocasional"))</f>
        <v>Minoritari</v>
      </c>
      <c r="M824" s="33" t="s">
        <v>16</v>
      </c>
      <c r="N824" s="33" t="s">
        <v>17</v>
      </c>
      <c r="O824" t="s">
        <v>1222</v>
      </c>
      <c r="P824" t="s">
        <v>1229</v>
      </c>
    </row>
    <row r="825" spans="1:16" x14ac:dyDescent="0.35">
      <c r="A825" s="1">
        <f t="shared" si="12"/>
        <v>824</v>
      </c>
      <c r="B825" s="1" t="s">
        <v>224</v>
      </c>
      <c r="C825" t="s">
        <v>223</v>
      </c>
      <c r="D825" t="s">
        <v>88</v>
      </c>
      <c r="E825" s="33" t="s">
        <v>81</v>
      </c>
      <c r="F825" s="33" t="s">
        <v>7</v>
      </c>
      <c r="G825" s="33" t="s">
        <v>7</v>
      </c>
      <c r="H825" s="33" t="s">
        <v>7</v>
      </c>
      <c r="I825" s="33" t="s">
        <v>8</v>
      </c>
      <c r="J825" s="33" t="s">
        <v>8</v>
      </c>
      <c r="K825" s="34">
        <v>0.2</v>
      </c>
      <c r="L825" s="34" t="str">
        <f>IF(Noms_de_les_cases[[#This Row],[Nivell 
d''us (%)]]&gt;0.7,"Habitual",IF(Noms_de_les_cases[[#This Row],[Nivell 
d''us (%)]]&lt;0.3,"Minoritari","Ocasional"))</f>
        <v>Minoritari</v>
      </c>
      <c r="M825" s="33" t="s">
        <v>16</v>
      </c>
      <c r="N825" s="33" t="s">
        <v>17</v>
      </c>
      <c r="O825" t="s">
        <v>1221</v>
      </c>
      <c r="P825" t="s">
        <v>1239</v>
      </c>
    </row>
    <row r="826" spans="1:16" x14ac:dyDescent="0.35">
      <c r="A826" s="1">
        <f t="shared" si="12"/>
        <v>825</v>
      </c>
      <c r="B826" s="1" t="s">
        <v>1127</v>
      </c>
      <c r="C826" t="s">
        <v>1085</v>
      </c>
      <c r="D826" t="s">
        <v>24</v>
      </c>
      <c r="E826" s="33" t="s">
        <v>81</v>
      </c>
      <c r="F826" s="33" t="s">
        <v>8</v>
      </c>
      <c r="G826" s="33" t="s">
        <v>7</v>
      </c>
      <c r="H826" s="33" t="s">
        <v>7</v>
      </c>
      <c r="I826" s="33" t="s">
        <v>8</v>
      </c>
      <c r="J826" s="33" t="s">
        <v>8</v>
      </c>
      <c r="K826" s="34">
        <v>0.2</v>
      </c>
      <c r="L826" s="34" t="str">
        <f>IF(Noms_de_les_cases[[#This Row],[Nivell 
d''us (%)]]&gt;0.7,"Habitual",IF(Noms_de_les_cases[[#This Row],[Nivell 
d''us (%)]]&lt;0.3,"Minoritari","Ocasional"))</f>
        <v>Minoritari</v>
      </c>
      <c r="M826" s="33" t="s">
        <v>14</v>
      </c>
      <c r="N826" s="33" t="s">
        <v>18</v>
      </c>
      <c r="O826" t="s">
        <v>1267</v>
      </c>
      <c r="P826" t="s">
        <v>1228</v>
      </c>
    </row>
    <row r="827" spans="1:16" x14ac:dyDescent="0.35">
      <c r="A827" s="1">
        <f t="shared" si="12"/>
        <v>826</v>
      </c>
      <c r="B827" s="1" t="s">
        <v>798</v>
      </c>
      <c r="C827" t="s">
        <v>799</v>
      </c>
      <c r="D827" t="s">
        <v>24</v>
      </c>
      <c r="E827" s="33" t="s">
        <v>81</v>
      </c>
      <c r="F827" s="33" t="s">
        <v>7</v>
      </c>
      <c r="G827" s="33" t="s">
        <v>7</v>
      </c>
      <c r="H827" s="33" t="s">
        <v>7</v>
      </c>
      <c r="I827" s="33" t="s">
        <v>7</v>
      </c>
      <c r="J827" s="33" t="s">
        <v>7</v>
      </c>
      <c r="K827" s="34">
        <v>1</v>
      </c>
      <c r="L827" s="34" t="str">
        <f>IF(Noms_de_les_cases[[#This Row],[Nivell 
d''us (%)]]&gt;0.7,"Habitual",IF(Noms_de_les_cases[[#This Row],[Nivell 
d''us (%)]]&lt;0.3,"Minoritari","Ocasional"))</f>
        <v>Habitual</v>
      </c>
      <c r="M827" s="33" t="s">
        <v>14</v>
      </c>
      <c r="N827" s="33" t="s">
        <v>17</v>
      </c>
      <c r="O827" t="s">
        <v>1267</v>
      </c>
      <c r="P827" t="s">
        <v>1228</v>
      </c>
    </row>
    <row r="828" spans="1:16" x14ac:dyDescent="0.35">
      <c r="A828" s="1">
        <f t="shared" si="12"/>
        <v>827</v>
      </c>
      <c r="B828" s="1" t="s">
        <v>835</v>
      </c>
      <c r="C828" t="s">
        <v>836</v>
      </c>
      <c r="D828" t="s">
        <v>181</v>
      </c>
      <c r="E828" s="33" t="s">
        <v>81</v>
      </c>
      <c r="F828" s="33" t="s">
        <v>7</v>
      </c>
      <c r="G828" s="33" t="s">
        <v>7</v>
      </c>
      <c r="H828" s="33" t="s">
        <v>7</v>
      </c>
      <c r="I828" s="33" t="s">
        <v>7</v>
      </c>
      <c r="J828" s="33" t="s">
        <v>8</v>
      </c>
      <c r="K828" s="34">
        <v>0.4</v>
      </c>
      <c r="L828" s="34" t="str">
        <f>IF(Noms_de_les_cases[[#This Row],[Nivell 
d''us (%)]]&gt;0.7,"Habitual",IF(Noms_de_les_cases[[#This Row],[Nivell 
d''us (%)]]&lt;0.3,"Minoritari","Ocasional"))</f>
        <v>Ocasional</v>
      </c>
      <c r="M828" s="33" t="s">
        <v>78</v>
      </c>
      <c r="N828" s="33" t="s">
        <v>17</v>
      </c>
      <c r="O828" t="s">
        <v>1267</v>
      </c>
      <c r="P828" t="s">
        <v>1225</v>
      </c>
    </row>
    <row r="829" spans="1:16" x14ac:dyDescent="0.35">
      <c r="A829" s="1">
        <f t="shared" si="12"/>
        <v>828</v>
      </c>
      <c r="B829" s="1" t="s">
        <v>379</v>
      </c>
      <c r="C829" t="s">
        <v>378</v>
      </c>
      <c r="D829" t="s">
        <v>86</v>
      </c>
      <c r="E829" s="33" t="s">
        <v>82</v>
      </c>
      <c r="F829" s="33" t="s">
        <v>7</v>
      </c>
      <c r="G829" s="33" t="s">
        <v>7</v>
      </c>
      <c r="H829" s="33" t="s">
        <v>7</v>
      </c>
      <c r="I829" s="33" t="s">
        <v>8</v>
      </c>
      <c r="J829" s="33" t="s">
        <v>8</v>
      </c>
      <c r="K829" s="34">
        <v>0.2</v>
      </c>
      <c r="L829" s="34" t="str">
        <f>IF(Noms_de_les_cases[[#This Row],[Nivell 
d''us (%)]]&gt;0.7,"Habitual",IF(Noms_de_les_cases[[#This Row],[Nivell 
d''us (%)]]&lt;0.3,"Minoritari","Ocasional"))</f>
        <v>Minoritari</v>
      </c>
      <c r="M829" s="33" t="s">
        <v>220</v>
      </c>
      <c r="N829" s="33" t="s">
        <v>17</v>
      </c>
      <c r="O829" t="s">
        <v>1267</v>
      </c>
      <c r="P829" t="s">
        <v>1271</v>
      </c>
    </row>
    <row r="830" spans="1:16" x14ac:dyDescent="0.35">
      <c r="A830" s="1">
        <f t="shared" si="12"/>
        <v>829</v>
      </c>
      <c r="B830" s="1" t="s">
        <v>622</v>
      </c>
      <c r="C830" t="s">
        <v>620</v>
      </c>
      <c r="D830" t="s">
        <v>85</v>
      </c>
      <c r="E830" s="33" t="s">
        <v>81</v>
      </c>
      <c r="F830" s="33" t="s">
        <v>7</v>
      </c>
      <c r="G830" s="33" t="s">
        <v>7</v>
      </c>
      <c r="H830" s="33" t="s">
        <v>7</v>
      </c>
      <c r="I830" s="33" t="s">
        <v>8</v>
      </c>
      <c r="J830" s="33" t="s">
        <v>8</v>
      </c>
      <c r="K830" s="34">
        <v>0.4</v>
      </c>
      <c r="L830" s="34" t="str">
        <f>IF(Noms_de_les_cases[[#This Row],[Nivell 
d''us (%)]]&gt;0.7,"Habitual",IF(Noms_de_les_cases[[#This Row],[Nivell 
d''us (%)]]&lt;0.3,"Minoritari","Ocasional"))</f>
        <v>Ocasional</v>
      </c>
      <c r="M830" s="33" t="s">
        <v>38</v>
      </c>
      <c r="N830" s="33" t="s">
        <v>17</v>
      </c>
      <c r="O830" t="s">
        <v>1267</v>
      </c>
      <c r="P830" t="s">
        <v>1271</v>
      </c>
    </row>
    <row r="831" spans="1:16" x14ac:dyDescent="0.35">
      <c r="A831" s="1">
        <f t="shared" si="12"/>
        <v>830</v>
      </c>
      <c r="B831" s="1" t="s">
        <v>963</v>
      </c>
      <c r="C831" t="s">
        <v>962</v>
      </c>
      <c r="D831" t="s">
        <v>89</v>
      </c>
      <c r="E831" s="33" t="s">
        <v>82</v>
      </c>
      <c r="F831" s="33" t="s">
        <v>7</v>
      </c>
      <c r="G831" s="33" t="s">
        <v>7</v>
      </c>
      <c r="H831" s="33" t="s">
        <v>7</v>
      </c>
      <c r="I831" s="33" t="s">
        <v>8</v>
      </c>
      <c r="J831" s="33" t="s">
        <v>7</v>
      </c>
      <c r="K831" s="34">
        <v>0.8</v>
      </c>
      <c r="L831" s="34" t="str">
        <f>IF(Noms_de_les_cases[[#This Row],[Nivell 
d''us (%)]]&gt;0.7,"Habitual",IF(Noms_de_les_cases[[#This Row],[Nivell 
d''us (%)]]&lt;0.3,"Minoritari","Ocasional"))</f>
        <v>Habitual</v>
      </c>
      <c r="M831" s="33" t="s">
        <v>281</v>
      </c>
      <c r="N831" s="33" t="s">
        <v>17</v>
      </c>
      <c r="O831" t="s">
        <v>1267</v>
      </c>
      <c r="P831" t="s">
        <v>1271</v>
      </c>
    </row>
    <row r="832" spans="1:16" x14ac:dyDescent="0.35">
      <c r="A832" s="1">
        <f t="shared" si="12"/>
        <v>831</v>
      </c>
      <c r="B832" s="1" t="s">
        <v>961</v>
      </c>
      <c r="C832" t="s">
        <v>962</v>
      </c>
      <c r="D832" t="s">
        <v>89</v>
      </c>
      <c r="E832" s="33" t="s">
        <v>82</v>
      </c>
      <c r="F832" s="33" t="s">
        <v>7</v>
      </c>
      <c r="G832" s="33" t="s">
        <v>7</v>
      </c>
      <c r="H832" s="33" t="s">
        <v>7</v>
      </c>
      <c r="I832" s="33" t="s">
        <v>7</v>
      </c>
      <c r="J832" s="33" t="s">
        <v>7</v>
      </c>
      <c r="K832" s="34">
        <v>1</v>
      </c>
      <c r="L832" s="34" t="str">
        <f>IF(Noms_de_les_cases[[#This Row],[Nivell 
d''us (%)]]&gt;0.7,"Habitual",IF(Noms_de_les_cases[[#This Row],[Nivell 
d''us (%)]]&lt;0.3,"Minoritari","Ocasional"))</f>
        <v>Habitual</v>
      </c>
      <c r="M832" s="33" t="s">
        <v>281</v>
      </c>
      <c r="N832" s="33" t="s">
        <v>17</v>
      </c>
      <c r="O832" t="s">
        <v>1267</v>
      </c>
      <c r="P832" t="s">
        <v>1271</v>
      </c>
    </row>
    <row r="833" spans="1:16" x14ac:dyDescent="0.35">
      <c r="A833" s="1">
        <f t="shared" si="12"/>
        <v>832</v>
      </c>
      <c r="B833" s="1" t="s">
        <v>1205</v>
      </c>
      <c r="C833" t="s">
        <v>394</v>
      </c>
      <c r="D833" t="s">
        <v>86</v>
      </c>
      <c r="E833" s="33" t="s">
        <v>81</v>
      </c>
      <c r="F833" s="33" t="s">
        <v>8</v>
      </c>
      <c r="G833" s="33" t="s">
        <v>7</v>
      </c>
      <c r="H833" s="33" t="s">
        <v>7</v>
      </c>
      <c r="I833" s="33" t="s">
        <v>8</v>
      </c>
      <c r="J833" s="33" t="s">
        <v>8</v>
      </c>
      <c r="K833" s="34">
        <v>0.2</v>
      </c>
      <c r="L833" s="34" t="str">
        <f>IF(Noms_de_les_cases[[#This Row],[Nivell 
d''us (%)]]&gt;0.7,"Habitual",IF(Noms_de_les_cases[[#This Row],[Nivell 
d''us (%)]]&lt;0.3,"Minoritari","Ocasional"))</f>
        <v>Minoritari</v>
      </c>
      <c r="M833" s="33" t="s">
        <v>57</v>
      </c>
      <c r="N833" s="33" t="s">
        <v>18</v>
      </c>
      <c r="O833" t="s">
        <v>1267</v>
      </c>
      <c r="P833" t="s">
        <v>1272</v>
      </c>
    </row>
    <row r="834" spans="1:16" x14ac:dyDescent="0.35">
      <c r="A834" s="1">
        <f t="shared" si="12"/>
        <v>833</v>
      </c>
      <c r="B834" s="1" t="s">
        <v>399</v>
      </c>
      <c r="C834" t="s">
        <v>396</v>
      </c>
      <c r="D834" t="s">
        <v>87</v>
      </c>
      <c r="E834" s="33" t="s">
        <v>81</v>
      </c>
      <c r="F834" s="33" t="s">
        <v>7</v>
      </c>
      <c r="G834" s="33" t="s">
        <v>8</v>
      </c>
      <c r="H834" s="33" t="s">
        <v>7</v>
      </c>
      <c r="I834" s="33" t="s">
        <v>8</v>
      </c>
      <c r="J834" s="33" t="s">
        <v>7</v>
      </c>
      <c r="K834" s="34">
        <v>0.6</v>
      </c>
      <c r="L834" s="34" t="str">
        <f>IF(Noms_de_les_cases[[#This Row],[Nivell 
d''us (%)]]&gt;0.7,"Habitual",IF(Noms_de_les_cases[[#This Row],[Nivell 
d''us (%)]]&lt;0.3,"Minoritari","Ocasional"))</f>
        <v>Ocasional</v>
      </c>
      <c r="M834" s="33" t="s">
        <v>57</v>
      </c>
      <c r="N834" s="33" t="s">
        <v>18</v>
      </c>
      <c r="O834" t="s">
        <v>1267</v>
      </c>
      <c r="P834" t="s">
        <v>1272</v>
      </c>
    </row>
    <row r="835" spans="1:16" x14ac:dyDescent="0.35">
      <c r="A835" s="1">
        <f t="shared" si="12"/>
        <v>834</v>
      </c>
      <c r="B835" s="1" t="s">
        <v>639</v>
      </c>
      <c r="C835" t="s">
        <v>640</v>
      </c>
      <c r="D835" t="s">
        <v>24</v>
      </c>
      <c r="E835" s="33" t="s">
        <v>81</v>
      </c>
      <c r="F835" s="33" t="s">
        <v>7</v>
      </c>
      <c r="G835" s="33" t="s">
        <v>7</v>
      </c>
      <c r="H835" s="33" t="s">
        <v>7</v>
      </c>
      <c r="I835" s="33" t="s">
        <v>8</v>
      </c>
      <c r="J835" s="33" t="s">
        <v>7</v>
      </c>
      <c r="K835" s="34">
        <v>0.8</v>
      </c>
      <c r="L835" s="34" t="str">
        <f>IF(Noms_de_les_cases[[#This Row],[Nivell 
d''us (%)]]&gt;0.7,"Habitual",IF(Noms_de_les_cases[[#This Row],[Nivell 
d''us (%)]]&lt;0.3,"Minoritari","Ocasional"))</f>
        <v>Habitual</v>
      </c>
      <c r="M835" s="33" t="s">
        <v>57</v>
      </c>
      <c r="N835" s="33" t="s">
        <v>18</v>
      </c>
      <c r="O835" t="s">
        <v>1267</v>
      </c>
      <c r="P835" t="s">
        <v>1272</v>
      </c>
    </row>
    <row r="836" spans="1:16" x14ac:dyDescent="0.35">
      <c r="A836" s="1">
        <f t="shared" ref="A836:A899" si="13">A835+1</f>
        <v>835</v>
      </c>
      <c r="B836" s="1" t="s">
        <v>1140</v>
      </c>
      <c r="C836" t="s">
        <v>1141</v>
      </c>
      <c r="D836" t="s">
        <v>91</v>
      </c>
      <c r="E836" s="33" t="s">
        <v>81</v>
      </c>
      <c r="F836" s="33" t="s">
        <v>8</v>
      </c>
      <c r="G836" s="33" t="s">
        <v>7</v>
      </c>
      <c r="H836" s="33" t="s">
        <v>7</v>
      </c>
      <c r="I836" s="33" t="s">
        <v>8</v>
      </c>
      <c r="J836" s="33" t="s">
        <v>8</v>
      </c>
      <c r="K836" s="34">
        <v>0.4</v>
      </c>
      <c r="L836" s="34" t="str">
        <f>IF(Noms_de_les_cases[[#This Row],[Nivell 
d''us (%)]]&gt;0.7,"Habitual",IF(Noms_de_les_cases[[#This Row],[Nivell 
d''us (%)]]&lt;0.3,"Minoritari","Ocasional"))</f>
        <v>Ocasional</v>
      </c>
      <c r="M836" s="33" t="s">
        <v>57</v>
      </c>
      <c r="N836" s="33" t="s">
        <v>18</v>
      </c>
      <c r="O836" t="s">
        <v>1267</v>
      </c>
      <c r="P836" t="s">
        <v>1272</v>
      </c>
    </row>
    <row r="837" spans="1:16" x14ac:dyDescent="0.35">
      <c r="A837" s="1">
        <f t="shared" si="13"/>
        <v>836</v>
      </c>
      <c r="B837" s="1" t="s">
        <v>933</v>
      </c>
      <c r="C837" t="s">
        <v>932</v>
      </c>
      <c r="D837" t="s">
        <v>89</v>
      </c>
      <c r="E837" s="33" t="s">
        <v>81</v>
      </c>
      <c r="F837" s="33" t="s">
        <v>8</v>
      </c>
      <c r="G837" s="33" t="s">
        <v>7</v>
      </c>
      <c r="H837" s="33" t="s">
        <v>7</v>
      </c>
      <c r="I837" s="33" t="s">
        <v>8</v>
      </c>
      <c r="J837" s="33" t="s">
        <v>8</v>
      </c>
      <c r="K837" s="34">
        <v>0.2</v>
      </c>
      <c r="L837" s="34" t="str">
        <f>IF(Noms_de_les_cases[[#This Row],[Nivell 
d''us (%)]]&gt;0.7,"Habitual",IF(Noms_de_les_cases[[#This Row],[Nivell 
d''us (%)]]&lt;0.3,"Minoritari","Ocasional"))</f>
        <v>Minoritari</v>
      </c>
      <c r="M837" s="33" t="s">
        <v>57</v>
      </c>
      <c r="N837" s="33" t="s">
        <v>18</v>
      </c>
      <c r="O837" t="s">
        <v>1267</v>
      </c>
      <c r="P837" t="s">
        <v>1272</v>
      </c>
    </row>
    <row r="838" spans="1:16" x14ac:dyDescent="0.35">
      <c r="A838" s="1">
        <f t="shared" si="13"/>
        <v>837</v>
      </c>
      <c r="B838" s="1" t="s">
        <v>1295</v>
      </c>
      <c r="C838" t="s">
        <v>507</v>
      </c>
      <c r="D838" t="s">
        <v>85</v>
      </c>
      <c r="E838" s="33" t="s">
        <v>81</v>
      </c>
      <c r="F838" s="33" t="s">
        <v>8</v>
      </c>
      <c r="G838" s="33" t="s">
        <v>7</v>
      </c>
      <c r="H838" s="33" t="s">
        <v>7</v>
      </c>
      <c r="I838" s="33" t="s">
        <v>8</v>
      </c>
      <c r="J838" s="33" t="s">
        <v>8</v>
      </c>
      <c r="K838" s="34">
        <v>0.2</v>
      </c>
      <c r="L838" s="34" t="str">
        <f>IF(Noms_de_les_cases[[#This Row],[Nivell 
d''us (%)]]&gt;0.7,"Habitual",IF(Noms_de_les_cases[[#This Row],[Nivell 
d''us (%)]]&lt;0.3,"Minoritari","Ocasional"))</f>
        <v>Minoritari</v>
      </c>
      <c r="M838" s="33" t="s">
        <v>57</v>
      </c>
      <c r="N838" s="33" t="s">
        <v>18</v>
      </c>
      <c r="O838" t="s">
        <v>1267</v>
      </c>
      <c r="P838" t="s">
        <v>1272</v>
      </c>
    </row>
    <row r="839" spans="1:16" x14ac:dyDescent="0.35">
      <c r="A839" s="1">
        <f t="shared" si="13"/>
        <v>838</v>
      </c>
      <c r="B839" s="1" t="s">
        <v>1361</v>
      </c>
      <c r="C839" t="s">
        <v>663</v>
      </c>
      <c r="D839" t="s">
        <v>84</v>
      </c>
      <c r="E839" s="33" t="s">
        <v>82</v>
      </c>
      <c r="F839" s="33" t="s">
        <v>7</v>
      </c>
      <c r="G839" s="33" t="s">
        <v>7</v>
      </c>
      <c r="H839" s="33" t="s">
        <v>7</v>
      </c>
      <c r="I839" s="33" t="s">
        <v>8</v>
      </c>
      <c r="J839" s="33" t="s">
        <v>7</v>
      </c>
      <c r="K839" s="34">
        <v>1</v>
      </c>
      <c r="L839" s="34" t="str">
        <f>IF(Noms_de_les_cases[[#This Row],[Nivell 
d''us (%)]]&gt;0.7,"Habitual",IF(Noms_de_les_cases[[#This Row],[Nivell 
d''us (%)]]&lt;0.3,"Minoritari","Ocasional"))</f>
        <v>Habitual</v>
      </c>
      <c r="M839" s="33" t="s">
        <v>220</v>
      </c>
      <c r="N839" s="33" t="s">
        <v>17</v>
      </c>
      <c r="O839" t="s">
        <v>1267</v>
      </c>
      <c r="P839" t="s">
        <v>1271</v>
      </c>
    </row>
    <row r="840" spans="1:16" x14ac:dyDescent="0.35">
      <c r="A840" s="1">
        <f t="shared" si="13"/>
        <v>839</v>
      </c>
      <c r="B840" s="1" t="s">
        <v>1294</v>
      </c>
      <c r="C840" t="s">
        <v>506</v>
      </c>
      <c r="D840" t="s">
        <v>85</v>
      </c>
      <c r="E840" s="33" t="s">
        <v>81</v>
      </c>
      <c r="F840" s="33" t="s">
        <v>8</v>
      </c>
      <c r="G840" s="33" t="s">
        <v>7</v>
      </c>
      <c r="H840" s="33" t="s">
        <v>7</v>
      </c>
      <c r="I840" s="33" t="s">
        <v>8</v>
      </c>
      <c r="J840" s="33" t="s">
        <v>7</v>
      </c>
      <c r="K840" s="34">
        <v>1</v>
      </c>
      <c r="L840" s="34" t="str">
        <f>IF(Noms_de_les_cases[[#This Row],[Nivell 
d''us (%)]]&gt;0.7,"Habitual",IF(Noms_de_les_cases[[#This Row],[Nivell 
d''us (%)]]&lt;0.3,"Minoritari","Ocasional"))</f>
        <v>Habitual</v>
      </c>
      <c r="M840" s="33" t="s">
        <v>57</v>
      </c>
      <c r="N840" s="33" t="s">
        <v>18</v>
      </c>
      <c r="O840" t="s">
        <v>1267</v>
      </c>
      <c r="P840" t="s">
        <v>1229</v>
      </c>
    </row>
    <row r="841" spans="1:16" x14ac:dyDescent="0.35">
      <c r="A841" s="1">
        <f t="shared" si="13"/>
        <v>840</v>
      </c>
      <c r="B841" s="1" t="s">
        <v>219</v>
      </c>
      <c r="C841" t="s">
        <v>213</v>
      </c>
      <c r="D841" t="s">
        <v>88</v>
      </c>
      <c r="E841" s="33" t="s">
        <v>81</v>
      </c>
      <c r="F841" s="33" t="s">
        <v>7</v>
      </c>
      <c r="G841" s="33" t="s">
        <v>7</v>
      </c>
      <c r="H841" s="33" t="s">
        <v>7</v>
      </c>
      <c r="I841" s="33" t="s">
        <v>8</v>
      </c>
      <c r="J841" s="33" t="s">
        <v>7</v>
      </c>
      <c r="K841" s="34">
        <v>1</v>
      </c>
      <c r="L841" s="34" t="str">
        <f>IF(Noms_de_les_cases[[#This Row],[Nivell 
d''us (%)]]&gt;0.7,"Habitual",IF(Noms_de_les_cases[[#This Row],[Nivell 
d''us (%)]]&lt;0.3,"Minoritari","Ocasional"))</f>
        <v>Habitual</v>
      </c>
      <c r="M841" s="33" t="s">
        <v>220</v>
      </c>
      <c r="N841" s="33" t="s">
        <v>17</v>
      </c>
      <c r="O841" t="s">
        <v>1267</v>
      </c>
      <c r="P841" t="s">
        <v>1271</v>
      </c>
    </row>
    <row r="842" spans="1:16" x14ac:dyDescent="0.35">
      <c r="A842" s="1">
        <f t="shared" si="13"/>
        <v>841</v>
      </c>
      <c r="B842" s="1" t="s">
        <v>1038</v>
      </c>
      <c r="C842" t="s">
        <v>1037</v>
      </c>
      <c r="D842" t="s">
        <v>86</v>
      </c>
      <c r="E842" s="33" t="s">
        <v>81</v>
      </c>
      <c r="F842" s="33" t="s">
        <v>7</v>
      </c>
      <c r="G842" s="33" t="s">
        <v>7</v>
      </c>
      <c r="H842" s="33" t="s">
        <v>7</v>
      </c>
      <c r="I842" s="33" t="s">
        <v>8</v>
      </c>
      <c r="J842" s="33" t="s">
        <v>8</v>
      </c>
      <c r="K842" s="34">
        <v>0.2</v>
      </c>
      <c r="L842" s="34" t="str">
        <f>IF(Noms_de_les_cases[[#This Row],[Nivell 
d''us (%)]]&gt;0.7,"Habitual",IF(Noms_de_les_cases[[#This Row],[Nivell 
d''us (%)]]&lt;0.3,"Minoritari","Ocasional"))</f>
        <v>Minoritari</v>
      </c>
      <c r="M842" s="33" t="s">
        <v>16</v>
      </c>
      <c r="N842" s="33" t="s">
        <v>17</v>
      </c>
      <c r="O842" t="s">
        <v>1267</v>
      </c>
      <c r="P842" t="s">
        <v>1229</v>
      </c>
    </row>
    <row r="843" spans="1:16" x14ac:dyDescent="0.35">
      <c r="A843" s="1">
        <f t="shared" si="13"/>
        <v>842</v>
      </c>
      <c r="B843" s="1" t="s">
        <v>1348</v>
      </c>
      <c r="C843" t="s">
        <v>1346</v>
      </c>
      <c r="D843" t="s">
        <v>6</v>
      </c>
      <c r="E843" s="33" t="s">
        <v>81</v>
      </c>
      <c r="F843" s="33" t="s">
        <v>8</v>
      </c>
      <c r="G843" s="33" t="s">
        <v>7</v>
      </c>
      <c r="H843" s="33" t="s">
        <v>7</v>
      </c>
      <c r="I843" s="33" t="s">
        <v>8</v>
      </c>
      <c r="J843" s="33" t="s">
        <v>8</v>
      </c>
      <c r="K843" s="34">
        <v>0.2</v>
      </c>
      <c r="L843" s="34" t="str">
        <f>IF(Noms_de_les_cases[[#This Row],[Nivell 
d''us (%)]]&gt;0.7,"Habitual",IF(Noms_de_les_cases[[#This Row],[Nivell 
d''us (%)]]&lt;0.3,"Minoritari","Ocasional"))</f>
        <v>Minoritari</v>
      </c>
      <c r="M843" s="33" t="s">
        <v>16</v>
      </c>
      <c r="N843" s="33" t="s">
        <v>18</v>
      </c>
      <c r="O843" t="s">
        <v>1267</v>
      </c>
      <c r="P843" t="s">
        <v>1229</v>
      </c>
    </row>
    <row r="844" spans="1:16" x14ac:dyDescent="0.35">
      <c r="A844" s="1">
        <f t="shared" si="13"/>
        <v>843</v>
      </c>
      <c r="B844" s="1" t="s">
        <v>1511</v>
      </c>
      <c r="C844" t="s">
        <v>1142</v>
      </c>
      <c r="D844" t="s">
        <v>88</v>
      </c>
      <c r="E844" s="33" t="s">
        <v>81</v>
      </c>
      <c r="F844" s="33" t="s">
        <v>7</v>
      </c>
      <c r="G844" s="33" t="s">
        <v>8</v>
      </c>
      <c r="H844" s="33" t="s">
        <v>7</v>
      </c>
      <c r="I844" s="33" t="s">
        <v>8</v>
      </c>
      <c r="J844" s="33" t="s">
        <v>8</v>
      </c>
      <c r="K844" s="34">
        <v>0.2</v>
      </c>
      <c r="L844" s="34" t="str">
        <f>IF(Noms_de_les_cases[[#This Row],[Nivell 
d''us (%)]]&gt;0.7,"Habitual",IF(Noms_de_les_cases[[#This Row],[Nivell 
d''us (%)]]&lt;0.3,"Minoritari","Ocasional"))</f>
        <v>Minoritari</v>
      </c>
      <c r="M844" s="33" t="s">
        <v>15</v>
      </c>
      <c r="N844" s="33" t="s">
        <v>17</v>
      </c>
      <c r="O844" t="s">
        <v>1267</v>
      </c>
      <c r="P844" t="s">
        <v>1270</v>
      </c>
    </row>
    <row r="845" spans="1:16" x14ac:dyDescent="0.35">
      <c r="A845" s="1">
        <f t="shared" si="13"/>
        <v>844</v>
      </c>
      <c r="B845" s="1" t="s">
        <v>1542</v>
      </c>
      <c r="C845" t="s">
        <v>390</v>
      </c>
      <c r="D845" t="s">
        <v>86</v>
      </c>
      <c r="E845" s="33" t="s">
        <v>81</v>
      </c>
      <c r="F845" s="33" t="s">
        <v>7</v>
      </c>
      <c r="G845" s="33" t="s">
        <v>8</v>
      </c>
      <c r="H845" s="33" t="s">
        <v>7</v>
      </c>
      <c r="I845" s="33" t="s">
        <v>8</v>
      </c>
      <c r="J845" s="33" t="s">
        <v>8</v>
      </c>
      <c r="K845" s="34">
        <v>0.2</v>
      </c>
      <c r="L845" s="34" t="str">
        <f>IF(Noms_de_les_cases[[#This Row],[Nivell 
d''us (%)]]&gt;0.7,"Habitual",IF(Noms_de_les_cases[[#This Row],[Nivell 
d''us (%)]]&lt;0.3,"Minoritari","Ocasional"))</f>
        <v>Minoritari</v>
      </c>
      <c r="M845" s="33" t="s">
        <v>78</v>
      </c>
      <c r="N845" s="33" t="s">
        <v>17</v>
      </c>
      <c r="O845" t="s">
        <v>1267</v>
      </c>
      <c r="P845" t="s">
        <v>1224</v>
      </c>
    </row>
    <row r="846" spans="1:16" x14ac:dyDescent="0.35">
      <c r="A846" s="1">
        <f t="shared" si="13"/>
        <v>845</v>
      </c>
      <c r="B846" s="1" t="s">
        <v>348</v>
      </c>
      <c r="C846" t="s">
        <v>349</v>
      </c>
      <c r="D846" t="s">
        <v>92</v>
      </c>
      <c r="E846" s="33" t="s">
        <v>81</v>
      </c>
      <c r="F846" s="33" t="s">
        <v>7</v>
      </c>
      <c r="G846" s="33" t="s">
        <v>7</v>
      </c>
      <c r="H846" s="33" t="s">
        <v>7</v>
      </c>
      <c r="I846" s="33" t="s">
        <v>7</v>
      </c>
      <c r="J846" s="33" t="s">
        <v>7</v>
      </c>
      <c r="K846" s="34">
        <v>0.6</v>
      </c>
      <c r="L846" s="34" t="str">
        <f>IF(Noms_de_les_cases[[#This Row],[Nivell 
d''us (%)]]&gt;0.7,"Habitual",IF(Noms_de_les_cases[[#This Row],[Nivell 
d''us (%)]]&lt;0.3,"Minoritari","Ocasional"))</f>
        <v>Ocasional</v>
      </c>
      <c r="M846" s="33" t="s">
        <v>14</v>
      </c>
      <c r="N846" s="33" t="s">
        <v>20</v>
      </c>
      <c r="O846" t="s">
        <v>1267</v>
      </c>
      <c r="P846" t="s">
        <v>1230</v>
      </c>
    </row>
    <row r="847" spans="1:16" x14ac:dyDescent="0.35">
      <c r="A847" s="1">
        <f t="shared" si="13"/>
        <v>846</v>
      </c>
      <c r="B847" s="1" t="s">
        <v>461</v>
      </c>
      <c r="C847" t="s">
        <v>462</v>
      </c>
      <c r="D847" t="s">
        <v>86</v>
      </c>
      <c r="E847" s="33" t="s">
        <v>81</v>
      </c>
      <c r="F847" s="33" t="s">
        <v>7</v>
      </c>
      <c r="G847" s="33" t="s">
        <v>7</v>
      </c>
      <c r="H847" s="33" t="s">
        <v>7</v>
      </c>
      <c r="I847" s="33" t="s">
        <v>7</v>
      </c>
      <c r="J847" s="33" t="s">
        <v>8</v>
      </c>
      <c r="K847" s="34">
        <v>0.4</v>
      </c>
      <c r="L847" s="34" t="str">
        <f>IF(Noms_de_les_cases[[#This Row],[Nivell 
d''us (%)]]&gt;0.7,"Habitual",IF(Noms_de_les_cases[[#This Row],[Nivell 
d''us (%)]]&lt;0.3,"Minoritari","Ocasional"))</f>
        <v>Ocasional</v>
      </c>
      <c r="M847" s="33" t="s">
        <v>78</v>
      </c>
      <c r="N847" s="33" t="s">
        <v>18</v>
      </c>
      <c r="O847" t="s">
        <v>1267</v>
      </c>
      <c r="P847" t="s">
        <v>1226</v>
      </c>
    </row>
    <row r="848" spans="1:16" x14ac:dyDescent="0.35">
      <c r="A848" s="1">
        <f t="shared" si="13"/>
        <v>847</v>
      </c>
      <c r="B848" s="1" t="s">
        <v>769</v>
      </c>
      <c r="C848" t="s">
        <v>767</v>
      </c>
      <c r="D848" t="s">
        <v>24</v>
      </c>
      <c r="E848" s="33" t="s">
        <v>81</v>
      </c>
      <c r="F848" s="33" t="s">
        <v>8</v>
      </c>
      <c r="G848" s="33" t="s">
        <v>7</v>
      </c>
      <c r="H848" s="33" t="s">
        <v>7</v>
      </c>
      <c r="I848" s="33" t="s">
        <v>8</v>
      </c>
      <c r="J848" s="33" t="s">
        <v>8</v>
      </c>
      <c r="K848" s="34">
        <v>0.2</v>
      </c>
      <c r="L848" s="34" t="str">
        <f>IF(Noms_de_les_cases[[#This Row],[Nivell 
d''us (%)]]&gt;0.7,"Habitual",IF(Noms_de_les_cases[[#This Row],[Nivell 
d''us (%)]]&lt;0.3,"Minoritari","Ocasional"))</f>
        <v>Minoritari</v>
      </c>
      <c r="M848" s="33" t="s">
        <v>14</v>
      </c>
      <c r="N848" s="33" t="s">
        <v>18</v>
      </c>
      <c r="O848" t="s">
        <v>1267</v>
      </c>
      <c r="P848" t="s">
        <v>1229</v>
      </c>
    </row>
    <row r="849" spans="1:16" x14ac:dyDescent="0.35">
      <c r="A849" s="1">
        <f t="shared" si="13"/>
        <v>848</v>
      </c>
      <c r="B849" s="1" t="s">
        <v>1086</v>
      </c>
      <c r="C849" t="s">
        <v>1085</v>
      </c>
      <c r="D849" t="s">
        <v>24</v>
      </c>
      <c r="E849" s="33" t="s">
        <v>81</v>
      </c>
      <c r="F849" s="33" t="s">
        <v>8</v>
      </c>
      <c r="G849" s="33" t="s">
        <v>7</v>
      </c>
      <c r="H849" s="33" t="s">
        <v>7</v>
      </c>
      <c r="I849" s="33" t="s">
        <v>8</v>
      </c>
      <c r="J849" s="33" t="s">
        <v>8</v>
      </c>
      <c r="K849" s="34">
        <v>0.2</v>
      </c>
      <c r="L849" s="34" t="str">
        <f>IF(Noms_de_les_cases[[#This Row],[Nivell 
d''us (%)]]&gt;0.7,"Habitual",IF(Noms_de_les_cases[[#This Row],[Nivell 
d''us (%)]]&lt;0.3,"Minoritari","Ocasional"))</f>
        <v>Minoritari</v>
      </c>
      <c r="M849" s="33" t="s">
        <v>16</v>
      </c>
      <c r="N849" s="33" t="s">
        <v>18</v>
      </c>
      <c r="O849" t="s">
        <v>1267</v>
      </c>
      <c r="P849" t="s">
        <v>1271</v>
      </c>
    </row>
    <row r="850" spans="1:16" x14ac:dyDescent="0.35">
      <c r="A850" s="1">
        <f t="shared" si="13"/>
        <v>849</v>
      </c>
      <c r="B850" s="1" t="s">
        <v>231</v>
      </c>
      <c r="C850" t="s">
        <v>230</v>
      </c>
      <c r="D850" t="s">
        <v>88</v>
      </c>
      <c r="E850" s="33" t="s">
        <v>81</v>
      </c>
      <c r="F850" s="33" t="s">
        <v>7</v>
      </c>
      <c r="G850" s="33" t="s">
        <v>7</v>
      </c>
      <c r="H850" s="33" t="s">
        <v>7</v>
      </c>
      <c r="I850" s="33" t="s">
        <v>8</v>
      </c>
      <c r="J850" s="33" t="s">
        <v>8</v>
      </c>
      <c r="K850" s="34">
        <v>0.4</v>
      </c>
      <c r="L850" s="34" t="str">
        <f>IF(Noms_de_les_cases[[#This Row],[Nivell 
d''us (%)]]&gt;0.7,"Habitual",IF(Noms_de_les_cases[[#This Row],[Nivell 
d''us (%)]]&lt;0.3,"Minoritari","Ocasional"))</f>
        <v>Ocasional</v>
      </c>
      <c r="M850" s="33" t="s">
        <v>16</v>
      </c>
      <c r="N850" s="33" t="s">
        <v>18</v>
      </c>
      <c r="O850" t="s">
        <v>1267</v>
      </c>
      <c r="P850" t="s">
        <v>1271</v>
      </c>
    </row>
    <row r="851" spans="1:16" x14ac:dyDescent="0.35">
      <c r="A851" s="1">
        <f t="shared" si="13"/>
        <v>850</v>
      </c>
      <c r="B851" s="1" t="s">
        <v>1092</v>
      </c>
      <c r="C851" t="s">
        <v>867</v>
      </c>
      <c r="D851" t="s">
        <v>181</v>
      </c>
      <c r="E851" s="33" t="s">
        <v>81</v>
      </c>
      <c r="F851" s="33" t="s">
        <v>8</v>
      </c>
      <c r="G851" s="33" t="s">
        <v>7</v>
      </c>
      <c r="H851" s="33" t="s">
        <v>7</v>
      </c>
      <c r="I851" s="33" t="s">
        <v>8</v>
      </c>
      <c r="J851" s="33" t="s">
        <v>8</v>
      </c>
      <c r="K851" s="34">
        <v>0.2</v>
      </c>
      <c r="L851" s="34" t="str">
        <f>IF(Noms_de_les_cases[[#This Row],[Nivell 
d''us (%)]]&gt;0.7,"Habitual",IF(Noms_de_les_cases[[#This Row],[Nivell 
d''us (%)]]&lt;0.3,"Minoritari","Ocasional"))</f>
        <v>Minoritari</v>
      </c>
      <c r="M851" s="33" t="s">
        <v>57</v>
      </c>
      <c r="N851" s="33" t="s">
        <v>18</v>
      </c>
      <c r="O851" t="s">
        <v>1267</v>
      </c>
      <c r="P851" t="s">
        <v>1272</v>
      </c>
    </row>
    <row r="852" spans="1:16" x14ac:dyDescent="0.35">
      <c r="A852" s="1">
        <f t="shared" si="13"/>
        <v>851</v>
      </c>
      <c r="B852" s="1" t="s">
        <v>1529</v>
      </c>
      <c r="C852" t="s">
        <v>1530</v>
      </c>
      <c r="D852" t="s">
        <v>90</v>
      </c>
      <c r="E852" s="33" t="s">
        <v>81</v>
      </c>
      <c r="F852" s="33" t="s">
        <v>8</v>
      </c>
      <c r="G852" s="33" t="s">
        <v>7</v>
      </c>
      <c r="H852" s="33" t="s">
        <v>7</v>
      </c>
      <c r="I852" s="33" t="s">
        <v>8</v>
      </c>
      <c r="J852" s="33" t="s">
        <v>7</v>
      </c>
      <c r="K852" s="34">
        <v>1</v>
      </c>
      <c r="L852" s="34" t="str">
        <f>IF(Noms_de_les_cases[[#This Row],[Nivell 
d''us (%)]]&gt;0.7,"Habitual",IF(Noms_de_les_cases[[#This Row],[Nivell 
d''us (%)]]&lt;0.3,"Minoritari","Ocasional"))</f>
        <v>Habitual</v>
      </c>
      <c r="M852" s="33" t="s">
        <v>57</v>
      </c>
      <c r="N852" s="33" t="s">
        <v>18</v>
      </c>
      <c r="O852" t="s">
        <v>1267</v>
      </c>
      <c r="P852" t="s">
        <v>1272</v>
      </c>
    </row>
    <row r="853" spans="1:16" x14ac:dyDescent="0.35">
      <c r="A853" s="1">
        <f t="shared" si="13"/>
        <v>852</v>
      </c>
      <c r="B853" s="1" t="s">
        <v>1110</v>
      </c>
      <c r="C853" t="s">
        <v>774</v>
      </c>
      <c r="D853" t="s">
        <v>24</v>
      </c>
      <c r="E853" s="33" t="s">
        <v>82</v>
      </c>
      <c r="F853" s="33" t="s">
        <v>8</v>
      </c>
      <c r="G853" s="33" t="s">
        <v>7</v>
      </c>
      <c r="H853" s="33" t="s">
        <v>7</v>
      </c>
      <c r="I853" s="33" t="s">
        <v>8</v>
      </c>
      <c r="J853" s="33" t="s">
        <v>7</v>
      </c>
      <c r="K853" s="34">
        <v>0.6</v>
      </c>
      <c r="L853" s="34" t="str">
        <f>IF(Noms_de_les_cases[[#This Row],[Nivell 
d''us (%)]]&gt;0.7,"Habitual",IF(Noms_de_les_cases[[#This Row],[Nivell 
d''us (%)]]&lt;0.3,"Minoritari","Ocasional"))</f>
        <v>Ocasional</v>
      </c>
      <c r="M853" s="33" t="s">
        <v>57</v>
      </c>
      <c r="N853" s="33" t="s">
        <v>18</v>
      </c>
      <c r="O853" t="s">
        <v>1267</v>
      </c>
      <c r="P853" t="s">
        <v>1272</v>
      </c>
    </row>
    <row r="854" spans="1:16" x14ac:dyDescent="0.35">
      <c r="A854" s="1">
        <f t="shared" si="13"/>
        <v>853</v>
      </c>
      <c r="B854" s="1" t="s">
        <v>691</v>
      </c>
      <c r="C854" t="s">
        <v>687</v>
      </c>
      <c r="D854" t="s">
        <v>84</v>
      </c>
      <c r="E854" s="33" t="s">
        <v>82</v>
      </c>
      <c r="F854" s="33" t="s">
        <v>8</v>
      </c>
      <c r="G854" s="33" t="s">
        <v>7</v>
      </c>
      <c r="H854" s="33" t="s">
        <v>7</v>
      </c>
      <c r="I854" s="33" t="s">
        <v>8</v>
      </c>
      <c r="J854" s="33" t="s">
        <v>7</v>
      </c>
      <c r="K854" s="34">
        <v>1</v>
      </c>
      <c r="L854" s="34" t="str">
        <f>IF(Noms_de_les_cases[[#This Row],[Nivell 
d''us (%)]]&gt;0.7,"Habitual",IF(Noms_de_les_cases[[#This Row],[Nivell 
d''us (%)]]&lt;0.3,"Minoritari","Ocasional"))</f>
        <v>Habitual</v>
      </c>
      <c r="M854" s="33" t="s">
        <v>57</v>
      </c>
      <c r="N854" s="33" t="s">
        <v>18</v>
      </c>
      <c r="O854" t="s">
        <v>1267</v>
      </c>
      <c r="P854" t="s">
        <v>1272</v>
      </c>
    </row>
    <row r="855" spans="1:16" x14ac:dyDescent="0.35">
      <c r="A855" s="1">
        <f t="shared" si="13"/>
        <v>854</v>
      </c>
      <c r="B855" s="1" t="s">
        <v>165</v>
      </c>
      <c r="C855" s="8" t="s">
        <v>27</v>
      </c>
      <c r="D855" t="s">
        <v>24</v>
      </c>
      <c r="E855" s="33" t="s">
        <v>81</v>
      </c>
      <c r="F855" s="33" t="s">
        <v>8</v>
      </c>
      <c r="G855" s="33" t="s">
        <v>7</v>
      </c>
      <c r="H855" s="33" t="s">
        <v>7</v>
      </c>
      <c r="I855" s="33" t="s">
        <v>8</v>
      </c>
      <c r="J855" s="33" t="s">
        <v>7</v>
      </c>
      <c r="K855" s="34">
        <v>0.8</v>
      </c>
      <c r="L855" s="34" t="str">
        <f>IF(Noms_de_les_cases[[#This Row],[Nivell 
d''us (%)]]&gt;0.7,"Habitual",IF(Noms_de_les_cases[[#This Row],[Nivell 
d''us (%)]]&lt;0.3,"Minoritari","Ocasional"))</f>
        <v>Habitual</v>
      </c>
      <c r="M855" s="33" t="s">
        <v>57</v>
      </c>
      <c r="N855" s="33" t="s">
        <v>18</v>
      </c>
      <c r="O855" t="s">
        <v>1267</v>
      </c>
      <c r="P855" t="s">
        <v>1272</v>
      </c>
    </row>
    <row r="856" spans="1:16" x14ac:dyDescent="0.35">
      <c r="A856" s="1">
        <f t="shared" si="13"/>
        <v>855</v>
      </c>
      <c r="B856" s="1" t="s">
        <v>1327</v>
      </c>
      <c r="C856" s="28" t="s">
        <v>150</v>
      </c>
      <c r="D856" t="s">
        <v>89</v>
      </c>
      <c r="E856" s="33" t="s">
        <v>81</v>
      </c>
      <c r="F856" s="33" t="s">
        <v>7</v>
      </c>
      <c r="G856" s="33" t="s">
        <v>7</v>
      </c>
      <c r="H856" s="33" t="s">
        <v>7</v>
      </c>
      <c r="I856" s="33" t="s">
        <v>8</v>
      </c>
      <c r="J856" s="33" t="s">
        <v>8</v>
      </c>
      <c r="K856" s="34">
        <v>0.2</v>
      </c>
      <c r="L856" s="34" t="str">
        <f>IF(Noms_de_les_cases[[#This Row],[Nivell 
d''us (%)]]&gt;0.7,"Habitual",IF(Noms_de_les_cases[[#This Row],[Nivell 
d''us (%)]]&lt;0.3,"Minoritari","Ocasional"))</f>
        <v>Minoritari</v>
      </c>
      <c r="M856" s="33" t="s">
        <v>57</v>
      </c>
      <c r="N856" s="33" t="s">
        <v>17</v>
      </c>
      <c r="O856" t="s">
        <v>1267</v>
      </c>
      <c r="P856" t="s">
        <v>1272</v>
      </c>
    </row>
    <row r="857" spans="1:16" x14ac:dyDescent="0.35">
      <c r="A857" s="1">
        <f t="shared" si="13"/>
        <v>856</v>
      </c>
      <c r="B857" s="1" t="s">
        <v>524</v>
      </c>
      <c r="C857" t="s">
        <v>525</v>
      </c>
      <c r="D857" t="s">
        <v>87</v>
      </c>
      <c r="E857" s="33" t="s">
        <v>81</v>
      </c>
      <c r="F857" s="33" t="s">
        <v>7</v>
      </c>
      <c r="G857" s="33" t="s">
        <v>7</v>
      </c>
      <c r="H857" s="33" t="s">
        <v>7</v>
      </c>
      <c r="I857" s="33" t="s">
        <v>7</v>
      </c>
      <c r="J857" s="33" t="s">
        <v>7</v>
      </c>
      <c r="K857" s="34">
        <v>1</v>
      </c>
      <c r="L857" s="34" t="str">
        <f>IF(Noms_de_les_cases[[#This Row],[Nivell 
d''us (%)]]&gt;0.7,"Habitual",IF(Noms_de_les_cases[[#This Row],[Nivell 
d''us (%)]]&lt;0.3,"Minoritari","Ocasional"))</f>
        <v>Habitual</v>
      </c>
      <c r="M857" s="33" t="s">
        <v>57</v>
      </c>
      <c r="N857" s="33" t="s">
        <v>17</v>
      </c>
      <c r="O857" t="s">
        <v>1267</v>
      </c>
      <c r="P857" t="s">
        <v>1272</v>
      </c>
    </row>
    <row r="858" spans="1:16" x14ac:dyDescent="0.35">
      <c r="A858" s="1">
        <f t="shared" si="13"/>
        <v>857</v>
      </c>
      <c r="B858" s="1" t="s">
        <v>861</v>
      </c>
      <c r="C858" t="s">
        <v>857</v>
      </c>
      <c r="D858" t="s">
        <v>181</v>
      </c>
      <c r="E858" s="33" t="s">
        <v>81</v>
      </c>
      <c r="F858" s="33" t="s">
        <v>8</v>
      </c>
      <c r="G858" s="33" t="s">
        <v>8</v>
      </c>
      <c r="H858" s="33" t="s">
        <v>7</v>
      </c>
      <c r="I858" s="33" t="s">
        <v>8</v>
      </c>
      <c r="J858" s="33" t="s">
        <v>7</v>
      </c>
      <c r="K858" s="34">
        <v>0.4</v>
      </c>
      <c r="L858" s="34" t="str">
        <f>IF(Noms_de_les_cases[[#This Row],[Nivell 
d''us (%)]]&gt;0.7,"Habitual",IF(Noms_de_les_cases[[#This Row],[Nivell 
d''us (%)]]&lt;0.3,"Minoritari","Ocasional"))</f>
        <v>Ocasional</v>
      </c>
      <c r="M858" s="33" t="s">
        <v>57</v>
      </c>
      <c r="N858" s="33" t="s">
        <v>18</v>
      </c>
      <c r="O858" t="s">
        <v>1267</v>
      </c>
      <c r="P858" t="s">
        <v>1272</v>
      </c>
    </row>
    <row r="859" spans="1:16" x14ac:dyDescent="0.35">
      <c r="A859" s="1">
        <f t="shared" si="13"/>
        <v>858</v>
      </c>
      <c r="B859" s="1" t="s">
        <v>1040</v>
      </c>
      <c r="C859" t="s">
        <v>750</v>
      </c>
      <c r="D859" t="s">
        <v>84</v>
      </c>
      <c r="E859" s="33" t="s">
        <v>81</v>
      </c>
      <c r="F859" s="33" t="s">
        <v>7</v>
      </c>
      <c r="G859" s="33" t="s">
        <v>8</v>
      </c>
      <c r="H859" s="33" t="s">
        <v>7</v>
      </c>
      <c r="I859" s="33" t="s">
        <v>8</v>
      </c>
      <c r="J859" s="33" t="s">
        <v>8</v>
      </c>
      <c r="K859" s="34">
        <v>0.2</v>
      </c>
      <c r="L859" s="34" t="str">
        <f>IF(Noms_de_les_cases[[#This Row],[Nivell 
d''us (%)]]&gt;0.7,"Habitual",IF(Noms_de_les_cases[[#This Row],[Nivell 
d''us (%)]]&lt;0.3,"Minoritari","Ocasional"))</f>
        <v>Minoritari</v>
      </c>
      <c r="M859" s="33" t="s">
        <v>16</v>
      </c>
      <c r="N859" s="33" t="s">
        <v>17</v>
      </c>
      <c r="O859" t="s">
        <v>1267</v>
      </c>
      <c r="P859" t="s">
        <v>1239</v>
      </c>
    </row>
    <row r="860" spans="1:16" x14ac:dyDescent="0.35">
      <c r="A860" s="1">
        <f t="shared" si="13"/>
        <v>859</v>
      </c>
      <c r="B860" s="1" t="s">
        <v>1431</v>
      </c>
      <c r="C860" t="s">
        <v>473</v>
      </c>
      <c r="D860" t="s">
        <v>87</v>
      </c>
      <c r="E860" s="33" t="s">
        <v>81</v>
      </c>
      <c r="F860" s="33" t="s">
        <v>8</v>
      </c>
      <c r="G860" s="33" t="s">
        <v>7</v>
      </c>
      <c r="H860" s="33" t="s">
        <v>7</v>
      </c>
      <c r="I860" s="33" t="s">
        <v>8</v>
      </c>
      <c r="J860" s="33" t="s">
        <v>7</v>
      </c>
      <c r="K860" s="34">
        <v>1</v>
      </c>
      <c r="L860" s="34" t="str">
        <f>IF(Noms_de_les_cases[[#This Row],[Nivell 
d''us (%)]]&gt;0.7,"Habitual",IF(Noms_de_les_cases[[#This Row],[Nivell 
d''us (%)]]&lt;0.3,"Minoritari","Ocasional"))</f>
        <v>Habitual</v>
      </c>
      <c r="M860" s="33" t="s">
        <v>57</v>
      </c>
      <c r="N860" s="33" t="s">
        <v>18</v>
      </c>
      <c r="O860" t="s">
        <v>1267</v>
      </c>
      <c r="P860" t="s">
        <v>1272</v>
      </c>
    </row>
    <row r="861" spans="1:16" x14ac:dyDescent="0.35">
      <c r="A861" s="1">
        <f t="shared" si="13"/>
        <v>860</v>
      </c>
      <c r="B861" s="1" t="s">
        <v>520</v>
      </c>
      <c r="C861" t="s">
        <v>479</v>
      </c>
      <c r="D861" t="s">
        <v>87</v>
      </c>
      <c r="E861" s="33" t="s">
        <v>81</v>
      </c>
      <c r="F861" s="33" t="s">
        <v>8</v>
      </c>
      <c r="G861" s="33" t="s">
        <v>7</v>
      </c>
      <c r="H861" s="33" t="s">
        <v>7</v>
      </c>
      <c r="I861" s="33" t="s">
        <v>8</v>
      </c>
      <c r="J861" s="33" t="s">
        <v>7</v>
      </c>
      <c r="K861" s="34">
        <v>0.6</v>
      </c>
      <c r="L861" s="34" t="str">
        <f>IF(Noms_de_les_cases[[#This Row],[Nivell 
d''us (%)]]&gt;0.7,"Habitual",IF(Noms_de_les_cases[[#This Row],[Nivell 
d''us (%)]]&lt;0.3,"Minoritari","Ocasional"))</f>
        <v>Ocasional</v>
      </c>
      <c r="M861" s="33" t="s">
        <v>57</v>
      </c>
      <c r="N861" s="33" t="s">
        <v>18</v>
      </c>
      <c r="O861" t="s">
        <v>1267</v>
      </c>
      <c r="P861" t="s">
        <v>1272</v>
      </c>
    </row>
    <row r="862" spans="1:16" x14ac:dyDescent="0.35">
      <c r="A862" s="1">
        <f t="shared" si="13"/>
        <v>861</v>
      </c>
      <c r="B862" s="1" t="s">
        <v>540</v>
      </c>
      <c r="C862" t="s">
        <v>536</v>
      </c>
      <c r="D862" t="s">
        <v>85</v>
      </c>
      <c r="E862" s="33" t="s">
        <v>81</v>
      </c>
      <c r="F862" s="33" t="s">
        <v>8</v>
      </c>
      <c r="G862" s="33" t="s">
        <v>8</v>
      </c>
      <c r="H862" s="33" t="s">
        <v>7</v>
      </c>
      <c r="I862" s="33" t="s">
        <v>8</v>
      </c>
      <c r="J862" s="33" t="s">
        <v>8</v>
      </c>
      <c r="K862" s="34">
        <v>0.2</v>
      </c>
      <c r="L862" s="34" t="str">
        <f>IF(Noms_de_les_cases[[#This Row],[Nivell 
d''us (%)]]&gt;0.7,"Habitual",IF(Noms_de_les_cases[[#This Row],[Nivell 
d''us (%)]]&lt;0.3,"Minoritari","Ocasional"))</f>
        <v>Minoritari</v>
      </c>
      <c r="M862" s="33" t="s">
        <v>57</v>
      </c>
      <c r="N862" s="33" t="s">
        <v>18</v>
      </c>
      <c r="O862" t="s">
        <v>1267</v>
      </c>
      <c r="P862" t="s">
        <v>1272</v>
      </c>
    </row>
    <row r="863" spans="1:16" x14ac:dyDescent="0.35">
      <c r="A863" s="1">
        <f t="shared" si="13"/>
        <v>862</v>
      </c>
      <c r="B863" s="1" t="s">
        <v>1091</v>
      </c>
      <c r="C863" t="s">
        <v>833</v>
      </c>
      <c r="D863" t="s">
        <v>181</v>
      </c>
      <c r="E863" s="33" t="s">
        <v>81</v>
      </c>
      <c r="F863" s="33" t="s">
        <v>7</v>
      </c>
      <c r="G863" s="33" t="s">
        <v>7</v>
      </c>
      <c r="H863" s="33" t="s">
        <v>7</v>
      </c>
      <c r="I863" s="33" t="s">
        <v>8</v>
      </c>
      <c r="J863" s="33" t="s">
        <v>7</v>
      </c>
      <c r="K863" s="34">
        <v>1</v>
      </c>
      <c r="L863" s="34" t="str">
        <f>IF(Noms_de_les_cases[[#This Row],[Nivell 
d''us (%)]]&gt;0.7,"Habitual",IF(Noms_de_les_cases[[#This Row],[Nivell 
d''us (%)]]&lt;0.3,"Minoritari","Ocasional"))</f>
        <v>Habitual</v>
      </c>
      <c r="M863" s="33" t="s">
        <v>57</v>
      </c>
      <c r="N863" s="33" t="s">
        <v>18</v>
      </c>
      <c r="O863" t="s">
        <v>1267</v>
      </c>
      <c r="P863" t="s">
        <v>1272</v>
      </c>
    </row>
    <row r="864" spans="1:16" x14ac:dyDescent="0.35">
      <c r="A864" s="1">
        <f t="shared" si="13"/>
        <v>863</v>
      </c>
      <c r="B864" s="1" t="s">
        <v>1059</v>
      </c>
      <c r="C864" t="s">
        <v>235</v>
      </c>
      <c r="D864" t="s">
        <v>88</v>
      </c>
      <c r="E864" s="33" t="s">
        <v>81</v>
      </c>
      <c r="F864" s="33" t="s">
        <v>7</v>
      </c>
      <c r="G864" s="33" t="s">
        <v>7</v>
      </c>
      <c r="H864" s="33" t="s">
        <v>7</v>
      </c>
      <c r="I864" s="33" t="s">
        <v>8</v>
      </c>
      <c r="J864" s="33" t="s">
        <v>8</v>
      </c>
      <c r="K864" s="34">
        <v>0.2</v>
      </c>
      <c r="L864" s="34" t="str">
        <f>IF(Noms_de_les_cases[[#This Row],[Nivell 
d''us (%)]]&gt;0.7,"Habitual",IF(Noms_de_les_cases[[#This Row],[Nivell 
d''us (%)]]&lt;0.3,"Minoritari","Ocasional"))</f>
        <v>Minoritari</v>
      </c>
      <c r="M864" s="33" t="s">
        <v>15</v>
      </c>
      <c r="N864" s="33" t="s">
        <v>17</v>
      </c>
      <c r="O864" t="s">
        <v>1267</v>
      </c>
      <c r="P864" t="s">
        <v>1270</v>
      </c>
    </row>
    <row r="865" spans="1:16" x14ac:dyDescent="0.35">
      <c r="A865" s="1">
        <f t="shared" si="13"/>
        <v>864</v>
      </c>
      <c r="B865" s="1" t="s">
        <v>439</v>
      </c>
      <c r="C865" t="s">
        <v>440</v>
      </c>
      <c r="D865" t="s">
        <v>86</v>
      </c>
      <c r="E865" s="33" t="s">
        <v>81</v>
      </c>
      <c r="F865" s="33" t="s">
        <v>7</v>
      </c>
      <c r="G865" s="33" t="s">
        <v>7</v>
      </c>
      <c r="H865" s="33" t="s">
        <v>7</v>
      </c>
      <c r="I865" s="33" t="s">
        <v>7</v>
      </c>
      <c r="J865" s="33" t="s">
        <v>8</v>
      </c>
      <c r="K865" s="34">
        <v>0.4</v>
      </c>
      <c r="L865" s="34" t="str">
        <f>IF(Noms_de_les_cases[[#This Row],[Nivell 
d''us (%)]]&gt;0.7,"Habitual",IF(Noms_de_les_cases[[#This Row],[Nivell 
d''us (%)]]&lt;0.3,"Minoritari","Ocasional"))</f>
        <v>Ocasional</v>
      </c>
      <c r="M865" s="33" t="s">
        <v>15</v>
      </c>
      <c r="N865" s="33" t="s">
        <v>20</v>
      </c>
      <c r="O865" t="s">
        <v>1267</v>
      </c>
      <c r="P865" t="s">
        <v>1270</v>
      </c>
    </row>
    <row r="866" spans="1:16" x14ac:dyDescent="0.35">
      <c r="A866" s="1">
        <f t="shared" si="13"/>
        <v>865</v>
      </c>
      <c r="B866" s="1" t="s">
        <v>1070</v>
      </c>
      <c r="C866" t="s">
        <v>681</v>
      </c>
      <c r="D866" t="s">
        <v>84</v>
      </c>
      <c r="E866" s="33" t="s">
        <v>81</v>
      </c>
      <c r="F866" s="33" t="s">
        <v>7</v>
      </c>
      <c r="G866" s="33" t="s">
        <v>7</v>
      </c>
      <c r="H866" s="33" t="s">
        <v>7</v>
      </c>
      <c r="I866" s="33" t="s">
        <v>8</v>
      </c>
      <c r="J866" s="33" t="s">
        <v>7</v>
      </c>
      <c r="K866" s="34">
        <v>0.6</v>
      </c>
      <c r="L866" s="34" t="str">
        <f>IF(Noms_de_les_cases[[#This Row],[Nivell 
d''us (%)]]&gt;0.7,"Habitual",IF(Noms_de_les_cases[[#This Row],[Nivell 
d''us (%)]]&lt;0.3,"Minoritari","Ocasional"))</f>
        <v>Ocasional</v>
      </c>
      <c r="M866" s="33" t="s">
        <v>15</v>
      </c>
      <c r="N866" s="33" t="s">
        <v>17</v>
      </c>
      <c r="O866" t="s">
        <v>1267</v>
      </c>
      <c r="P866" t="s">
        <v>1272</v>
      </c>
    </row>
    <row r="867" spans="1:16" x14ac:dyDescent="0.35">
      <c r="A867" s="1">
        <f t="shared" si="13"/>
        <v>866</v>
      </c>
      <c r="B867" s="1" t="s">
        <v>759</v>
      </c>
      <c r="C867" t="s">
        <v>760</v>
      </c>
      <c r="D867" t="s">
        <v>24</v>
      </c>
      <c r="E867" s="33" t="s">
        <v>81</v>
      </c>
      <c r="F867" s="33" t="s">
        <v>8</v>
      </c>
      <c r="G867" s="33" t="s">
        <v>7</v>
      </c>
      <c r="H867" s="33" t="s">
        <v>7</v>
      </c>
      <c r="I867" s="33" t="s">
        <v>8</v>
      </c>
      <c r="J867" s="33" t="s">
        <v>8</v>
      </c>
      <c r="K867" s="34">
        <v>0.4</v>
      </c>
      <c r="L867" s="34" t="str">
        <f>IF(Noms_de_les_cases[[#This Row],[Nivell 
d''us (%)]]&gt;0.7,"Habitual",IF(Noms_de_les_cases[[#This Row],[Nivell 
d''us (%)]]&lt;0.3,"Minoritari","Ocasional"))</f>
        <v>Ocasional</v>
      </c>
      <c r="M867" s="33" t="s">
        <v>57</v>
      </c>
      <c r="N867" s="33" t="s">
        <v>18</v>
      </c>
      <c r="O867" t="s">
        <v>1267</v>
      </c>
      <c r="P867" t="s">
        <v>1272</v>
      </c>
    </row>
    <row r="868" spans="1:16" x14ac:dyDescent="0.35">
      <c r="A868" s="1">
        <f t="shared" si="13"/>
        <v>867</v>
      </c>
      <c r="B868" s="1" t="s">
        <v>680</v>
      </c>
      <c r="C868" t="s">
        <v>681</v>
      </c>
      <c r="D868" t="s">
        <v>84</v>
      </c>
      <c r="E868" s="33" t="s">
        <v>81</v>
      </c>
      <c r="F868" s="33" t="s">
        <v>7</v>
      </c>
      <c r="G868" s="33" t="s">
        <v>7</v>
      </c>
      <c r="H868" s="33" t="s">
        <v>7</v>
      </c>
      <c r="I868" s="33" t="s">
        <v>7</v>
      </c>
      <c r="J868" s="33" t="s">
        <v>7</v>
      </c>
      <c r="K868" s="34">
        <v>0.6</v>
      </c>
      <c r="L868" s="34" t="str">
        <f>IF(Noms_de_les_cases[[#This Row],[Nivell 
d''us (%)]]&gt;0.7,"Habitual",IF(Noms_de_les_cases[[#This Row],[Nivell 
d''us (%)]]&lt;0.3,"Minoritari","Ocasional"))</f>
        <v>Ocasional</v>
      </c>
      <c r="M868" s="33" t="s">
        <v>281</v>
      </c>
      <c r="N868" s="33" t="s">
        <v>17</v>
      </c>
      <c r="O868" t="s">
        <v>1267</v>
      </c>
      <c r="P868" t="s">
        <v>1272</v>
      </c>
    </row>
    <row r="869" spans="1:16" x14ac:dyDescent="0.35">
      <c r="A869" s="1">
        <f t="shared" si="13"/>
        <v>868</v>
      </c>
      <c r="B869" s="1" t="s">
        <v>1318</v>
      </c>
      <c r="C869" t="s">
        <v>435</v>
      </c>
      <c r="D869" t="s">
        <v>86</v>
      </c>
      <c r="E869" s="33" t="s">
        <v>81</v>
      </c>
      <c r="F869" s="33" t="s">
        <v>7</v>
      </c>
      <c r="G869" s="33" t="s">
        <v>7</v>
      </c>
      <c r="H869" s="33" t="s">
        <v>7</v>
      </c>
      <c r="I869" s="33" t="s">
        <v>8</v>
      </c>
      <c r="J869" s="33" t="s">
        <v>8</v>
      </c>
      <c r="K869" s="34">
        <v>0.2</v>
      </c>
      <c r="L869" s="34" t="str">
        <f>IF(Noms_de_les_cases[[#This Row],[Nivell 
d''us (%)]]&gt;0.7,"Habitual",IF(Noms_de_les_cases[[#This Row],[Nivell 
d''us (%)]]&lt;0.3,"Minoritari","Ocasional"))</f>
        <v>Minoritari</v>
      </c>
      <c r="M869" s="33" t="s">
        <v>16</v>
      </c>
      <c r="N869" s="33" t="s">
        <v>18</v>
      </c>
      <c r="O869" t="s">
        <v>1267</v>
      </c>
      <c r="P869" t="s">
        <v>1232</v>
      </c>
    </row>
    <row r="870" spans="1:16" x14ac:dyDescent="0.35">
      <c r="A870" s="1">
        <f t="shared" si="13"/>
        <v>869</v>
      </c>
      <c r="B870" s="1" t="s">
        <v>1069</v>
      </c>
      <c r="C870" t="s">
        <v>213</v>
      </c>
      <c r="D870" t="s">
        <v>88</v>
      </c>
      <c r="E870" s="33" t="s">
        <v>81</v>
      </c>
      <c r="F870" s="33" t="s">
        <v>7</v>
      </c>
      <c r="G870" s="33" t="s">
        <v>7</v>
      </c>
      <c r="H870" s="33" t="s">
        <v>7</v>
      </c>
      <c r="I870" s="33" t="s">
        <v>8</v>
      </c>
      <c r="J870" s="33" t="s">
        <v>7</v>
      </c>
      <c r="K870" s="34">
        <v>1</v>
      </c>
      <c r="L870" s="34" t="str">
        <f>IF(Noms_de_les_cases[[#This Row],[Nivell 
d''us (%)]]&gt;0.7,"Habitual",IF(Noms_de_les_cases[[#This Row],[Nivell 
d''us (%)]]&lt;0.3,"Minoritari","Ocasional"))</f>
        <v>Habitual</v>
      </c>
      <c r="M870" s="33" t="s">
        <v>220</v>
      </c>
      <c r="N870" s="33" t="s">
        <v>17</v>
      </c>
      <c r="O870" t="s">
        <v>1267</v>
      </c>
      <c r="P870" t="s">
        <v>1271</v>
      </c>
    </row>
    <row r="871" spans="1:16" x14ac:dyDescent="0.35">
      <c r="A871" s="1">
        <f t="shared" si="13"/>
        <v>870</v>
      </c>
      <c r="B871" s="1" t="s">
        <v>1071</v>
      </c>
      <c r="C871" t="s">
        <v>124</v>
      </c>
      <c r="D871" t="s">
        <v>90</v>
      </c>
      <c r="E871" s="33" t="s">
        <v>81</v>
      </c>
      <c r="F871" s="33" t="s">
        <v>7</v>
      </c>
      <c r="G871" s="33" t="s">
        <v>7</v>
      </c>
      <c r="H871" s="33" t="s">
        <v>7</v>
      </c>
      <c r="I871" s="33" t="s">
        <v>7</v>
      </c>
      <c r="J871" s="33" t="s">
        <v>8</v>
      </c>
      <c r="K871" s="34">
        <v>0.4</v>
      </c>
      <c r="L871" s="34" t="str">
        <f>IF(Noms_de_les_cases[[#This Row],[Nivell 
d''us (%)]]&gt;0.7,"Habitual",IF(Noms_de_les_cases[[#This Row],[Nivell 
d''us (%)]]&lt;0.3,"Minoritari","Ocasional"))</f>
        <v>Ocasional</v>
      </c>
      <c r="M871" s="33" t="s">
        <v>14</v>
      </c>
      <c r="N871" s="33" t="s">
        <v>20</v>
      </c>
      <c r="O871" t="s">
        <v>1267</v>
      </c>
      <c r="P871" t="s">
        <v>1228</v>
      </c>
    </row>
    <row r="872" spans="1:16" x14ac:dyDescent="0.35">
      <c r="A872" s="1">
        <f t="shared" si="13"/>
        <v>871</v>
      </c>
      <c r="B872" s="1" t="s">
        <v>221</v>
      </c>
      <c r="C872" t="s">
        <v>222</v>
      </c>
      <c r="D872" t="s">
        <v>88</v>
      </c>
      <c r="E872" s="33" t="s">
        <v>81</v>
      </c>
      <c r="F872" s="33" t="s">
        <v>7</v>
      </c>
      <c r="G872" s="33" t="s">
        <v>7</v>
      </c>
      <c r="H872" s="33" t="s">
        <v>7</v>
      </c>
      <c r="I872" s="33" t="s">
        <v>7</v>
      </c>
      <c r="J872" s="33" t="s">
        <v>8</v>
      </c>
      <c r="K872" s="34">
        <v>0.4</v>
      </c>
      <c r="L872" s="34" t="str">
        <f>IF(Noms_de_les_cases[[#This Row],[Nivell 
d''us (%)]]&gt;0.7,"Habitual",IF(Noms_de_les_cases[[#This Row],[Nivell 
d''us (%)]]&lt;0.3,"Minoritari","Ocasional"))</f>
        <v>Ocasional</v>
      </c>
      <c r="M872" s="33" t="s">
        <v>16</v>
      </c>
      <c r="N872" s="33" t="s">
        <v>17</v>
      </c>
      <c r="O872" t="s">
        <v>1267</v>
      </c>
      <c r="P872" t="s">
        <v>1225</v>
      </c>
    </row>
    <row r="873" spans="1:16" x14ac:dyDescent="0.35">
      <c r="A873" s="1">
        <f t="shared" si="13"/>
        <v>872</v>
      </c>
      <c r="B873" s="1" t="s">
        <v>1320</v>
      </c>
      <c r="C873" t="s">
        <v>180</v>
      </c>
      <c r="D873" t="s">
        <v>181</v>
      </c>
      <c r="E873" s="33" t="s">
        <v>81</v>
      </c>
      <c r="F873" s="33" t="s">
        <v>8</v>
      </c>
      <c r="G873" s="33" t="s">
        <v>7</v>
      </c>
      <c r="H873" s="33" t="s">
        <v>7</v>
      </c>
      <c r="I873" s="33" t="s">
        <v>8</v>
      </c>
      <c r="J873" s="33" t="s">
        <v>7</v>
      </c>
      <c r="K873" s="34">
        <v>1</v>
      </c>
      <c r="L873" s="34" t="str">
        <f>IF(Noms_de_les_cases[[#This Row],[Nivell 
d''us (%)]]&gt;0.7,"Habitual",IF(Noms_de_les_cases[[#This Row],[Nivell 
d''us (%)]]&lt;0.3,"Minoritari","Ocasional"))</f>
        <v>Habitual</v>
      </c>
      <c r="M873" s="33" t="s">
        <v>57</v>
      </c>
      <c r="N873" s="33" t="s">
        <v>18</v>
      </c>
      <c r="O873" t="s">
        <v>1267</v>
      </c>
      <c r="P873" t="s">
        <v>1272</v>
      </c>
    </row>
    <row r="874" spans="1:16" x14ac:dyDescent="0.35">
      <c r="A874" s="1">
        <f t="shared" si="13"/>
        <v>873</v>
      </c>
      <c r="B874" s="1" t="s">
        <v>1319</v>
      </c>
      <c r="C874" t="s">
        <v>29</v>
      </c>
      <c r="D874" t="s">
        <v>24</v>
      </c>
      <c r="E874" s="33" t="s">
        <v>81</v>
      </c>
      <c r="F874" s="33" t="s">
        <v>8</v>
      </c>
      <c r="G874" s="33" t="s">
        <v>7</v>
      </c>
      <c r="H874" s="33" t="s">
        <v>7</v>
      </c>
      <c r="I874" s="33" t="s">
        <v>8</v>
      </c>
      <c r="J874" s="33" t="s">
        <v>8</v>
      </c>
      <c r="K874" s="34">
        <v>0.4</v>
      </c>
      <c r="L874" s="34" t="str">
        <f>IF(Noms_de_les_cases[[#This Row],[Nivell 
d''us (%)]]&gt;0.7,"Habitual",IF(Noms_de_les_cases[[#This Row],[Nivell 
d''us (%)]]&lt;0.3,"Minoritari","Ocasional"))</f>
        <v>Ocasional</v>
      </c>
      <c r="M874" s="33" t="s">
        <v>15</v>
      </c>
      <c r="N874" s="33" t="s">
        <v>18</v>
      </c>
      <c r="O874" t="s">
        <v>1267</v>
      </c>
      <c r="P874" t="s">
        <v>1270</v>
      </c>
    </row>
    <row r="875" spans="1:16" x14ac:dyDescent="0.35">
      <c r="A875" s="1">
        <f t="shared" si="13"/>
        <v>874</v>
      </c>
      <c r="B875" s="1" t="s">
        <v>1521</v>
      </c>
      <c r="C875" t="s">
        <v>329</v>
      </c>
      <c r="D875" t="s">
        <v>92</v>
      </c>
      <c r="E875" s="33" t="s">
        <v>81</v>
      </c>
      <c r="F875" s="33" t="s">
        <v>7</v>
      </c>
      <c r="G875" s="33" t="s">
        <v>7</v>
      </c>
      <c r="H875" s="33" t="s">
        <v>7</v>
      </c>
      <c r="I875" s="33" t="s">
        <v>7</v>
      </c>
      <c r="J875" s="33" t="s">
        <v>7</v>
      </c>
      <c r="K875" s="34">
        <v>0.6</v>
      </c>
      <c r="L875" s="34" t="str">
        <f>IF(Noms_de_les_cases[[#This Row],[Nivell 
d''us (%)]]&gt;0.7,"Habitual",IF(Noms_de_les_cases[[#This Row],[Nivell 
d''us (%)]]&lt;0.3,"Minoritari","Ocasional"))</f>
        <v>Ocasional</v>
      </c>
      <c r="M875" s="33" t="s">
        <v>57</v>
      </c>
      <c r="N875" s="33" t="s">
        <v>20</v>
      </c>
      <c r="O875" t="s">
        <v>1267</v>
      </c>
      <c r="P875" t="s">
        <v>1272</v>
      </c>
    </row>
    <row r="876" spans="1:16" x14ac:dyDescent="0.35">
      <c r="A876" s="1">
        <f t="shared" si="13"/>
        <v>875</v>
      </c>
      <c r="B876" s="1" t="s">
        <v>1432</v>
      </c>
      <c r="C876" t="s">
        <v>325</v>
      </c>
      <c r="D876" t="s">
        <v>92</v>
      </c>
      <c r="E876" s="33" t="s">
        <v>81</v>
      </c>
      <c r="F876" s="33" t="s">
        <v>7</v>
      </c>
      <c r="G876" s="33" t="s">
        <v>7</v>
      </c>
      <c r="H876" s="33" t="s">
        <v>7</v>
      </c>
      <c r="I876" s="33" t="s">
        <v>7</v>
      </c>
      <c r="J876" s="33" t="s">
        <v>7</v>
      </c>
      <c r="K876" s="34">
        <v>0.6</v>
      </c>
      <c r="L876" s="34" t="str">
        <f>IF(Noms_de_les_cases[[#This Row],[Nivell 
d''us (%)]]&gt;0.7,"Habitual",IF(Noms_de_les_cases[[#This Row],[Nivell 
d''us (%)]]&lt;0.3,"Minoritari","Ocasional"))</f>
        <v>Ocasional</v>
      </c>
      <c r="M876" s="33" t="s">
        <v>15</v>
      </c>
      <c r="N876" s="33" t="s">
        <v>18</v>
      </c>
      <c r="O876" t="s">
        <v>1267</v>
      </c>
      <c r="P876" t="s">
        <v>1268</v>
      </c>
    </row>
    <row r="877" spans="1:16" x14ac:dyDescent="0.35">
      <c r="A877" s="1">
        <f t="shared" si="13"/>
        <v>876</v>
      </c>
      <c r="B877" s="1" t="s">
        <v>1072</v>
      </c>
      <c r="C877" t="s">
        <v>307</v>
      </c>
      <c r="D877" t="s">
        <v>92</v>
      </c>
      <c r="E877" s="33" t="s">
        <v>81</v>
      </c>
      <c r="F877" s="33" t="s">
        <v>7</v>
      </c>
      <c r="G877" s="33" t="s">
        <v>8</v>
      </c>
      <c r="H877" s="33" t="s">
        <v>7</v>
      </c>
      <c r="I877" s="33" t="s">
        <v>8</v>
      </c>
      <c r="J877" s="33" t="s">
        <v>8</v>
      </c>
      <c r="K877" s="34">
        <v>0.4</v>
      </c>
      <c r="L877" s="34" t="str">
        <f>IF(Noms_de_les_cases[[#This Row],[Nivell 
d''us (%)]]&gt;0.7,"Habitual",IF(Noms_de_les_cases[[#This Row],[Nivell 
d''us (%)]]&lt;0.3,"Minoritari","Ocasional"))</f>
        <v>Ocasional</v>
      </c>
      <c r="M877" s="33" t="s">
        <v>15</v>
      </c>
      <c r="N877" s="33" t="s">
        <v>19</v>
      </c>
      <c r="O877" t="s">
        <v>1267</v>
      </c>
      <c r="P877" t="s">
        <v>1270</v>
      </c>
    </row>
    <row r="878" spans="1:16" x14ac:dyDescent="0.35">
      <c r="A878" s="1">
        <f t="shared" si="13"/>
        <v>877</v>
      </c>
      <c r="B878" s="1" t="s">
        <v>793</v>
      </c>
      <c r="C878" t="s">
        <v>792</v>
      </c>
      <c r="D878" t="s">
        <v>24</v>
      </c>
      <c r="E878" s="33" t="s">
        <v>81</v>
      </c>
      <c r="F878" s="33" t="s">
        <v>8</v>
      </c>
      <c r="G878" s="33" t="s">
        <v>7</v>
      </c>
      <c r="H878" s="33" t="s">
        <v>7</v>
      </c>
      <c r="I878" s="33" t="s">
        <v>8</v>
      </c>
      <c r="J878" s="33" t="s">
        <v>8</v>
      </c>
      <c r="K878" s="34">
        <v>0.4</v>
      </c>
      <c r="L878" s="34" t="str">
        <f>IF(Noms_de_les_cases[[#This Row],[Nivell 
d''us (%)]]&gt;0.7,"Habitual",IF(Noms_de_les_cases[[#This Row],[Nivell 
d''us (%)]]&lt;0.3,"Minoritari","Ocasional"))</f>
        <v>Ocasional</v>
      </c>
      <c r="M878" s="33" t="s">
        <v>57</v>
      </c>
      <c r="N878" s="33" t="s">
        <v>18</v>
      </c>
      <c r="O878" t="s">
        <v>1267</v>
      </c>
      <c r="P878" t="s">
        <v>1272</v>
      </c>
    </row>
    <row r="879" spans="1:16" x14ac:dyDescent="0.35">
      <c r="A879" s="1">
        <f t="shared" si="13"/>
        <v>878</v>
      </c>
      <c r="B879" s="1" t="s">
        <v>1105</v>
      </c>
      <c r="C879" t="s">
        <v>505</v>
      </c>
      <c r="D879" t="s">
        <v>85</v>
      </c>
      <c r="E879" s="33" t="s">
        <v>81</v>
      </c>
      <c r="F879" s="33" t="s">
        <v>8</v>
      </c>
      <c r="G879" s="33" t="s">
        <v>7</v>
      </c>
      <c r="H879" s="33" t="s">
        <v>7</v>
      </c>
      <c r="I879" s="33" t="s">
        <v>8</v>
      </c>
      <c r="J879" s="33" t="s">
        <v>7</v>
      </c>
      <c r="K879" s="34">
        <v>0.6</v>
      </c>
      <c r="L879" s="34" t="str">
        <f>IF(Noms_de_les_cases[[#This Row],[Nivell 
d''us (%)]]&gt;0.7,"Habitual",IF(Noms_de_les_cases[[#This Row],[Nivell 
d''us (%)]]&lt;0.3,"Minoritari","Ocasional"))</f>
        <v>Ocasional</v>
      </c>
      <c r="M879" s="33" t="s">
        <v>57</v>
      </c>
      <c r="N879" s="33" t="s">
        <v>18</v>
      </c>
      <c r="O879" t="s">
        <v>1267</v>
      </c>
      <c r="P879" t="s">
        <v>1272</v>
      </c>
    </row>
    <row r="880" spans="1:16" x14ac:dyDescent="0.35">
      <c r="A880" s="1">
        <f t="shared" si="13"/>
        <v>879</v>
      </c>
      <c r="B880" s="1" t="s">
        <v>1097</v>
      </c>
      <c r="C880" t="s">
        <v>186</v>
      </c>
      <c r="D880" t="s">
        <v>91</v>
      </c>
      <c r="E880" s="33" t="s">
        <v>81</v>
      </c>
      <c r="F880" s="33" t="s">
        <v>8</v>
      </c>
      <c r="G880" s="33" t="s">
        <v>7</v>
      </c>
      <c r="H880" s="33" t="s">
        <v>7</v>
      </c>
      <c r="I880" s="33" t="s">
        <v>8</v>
      </c>
      <c r="J880" s="33" t="s">
        <v>7</v>
      </c>
      <c r="K880" s="34">
        <v>1</v>
      </c>
      <c r="L880" s="34" t="str">
        <f>IF(Noms_de_les_cases[[#This Row],[Nivell 
d''us (%)]]&gt;0.7,"Habitual",IF(Noms_de_les_cases[[#This Row],[Nivell 
d''us (%)]]&lt;0.3,"Minoritari","Ocasional"))</f>
        <v>Habitual</v>
      </c>
      <c r="M880" s="33" t="s">
        <v>57</v>
      </c>
      <c r="N880" s="33" t="s">
        <v>18</v>
      </c>
      <c r="O880" t="s">
        <v>1267</v>
      </c>
      <c r="P880" t="s">
        <v>1272</v>
      </c>
    </row>
    <row r="881" spans="1:16" x14ac:dyDescent="0.35">
      <c r="A881" s="1">
        <f t="shared" si="13"/>
        <v>880</v>
      </c>
      <c r="B881" s="1" t="s">
        <v>1104</v>
      </c>
      <c r="C881" t="s">
        <v>454</v>
      </c>
      <c r="D881" t="s">
        <v>86</v>
      </c>
      <c r="E881" s="33" t="s">
        <v>81</v>
      </c>
      <c r="F881" s="33" t="s">
        <v>7</v>
      </c>
      <c r="G881" s="33" t="s">
        <v>7</v>
      </c>
      <c r="H881" s="33" t="s">
        <v>7</v>
      </c>
      <c r="I881" s="33" t="s">
        <v>8</v>
      </c>
      <c r="J881" s="33" t="s">
        <v>8</v>
      </c>
      <c r="K881" s="34">
        <v>0.4</v>
      </c>
      <c r="L881" s="34" t="str">
        <f>IF(Noms_de_les_cases[[#This Row],[Nivell 
d''us (%)]]&gt;0.7,"Habitual",IF(Noms_de_les_cases[[#This Row],[Nivell 
d''us (%)]]&lt;0.3,"Minoritari","Ocasional"))</f>
        <v>Ocasional</v>
      </c>
      <c r="M881" s="33" t="s">
        <v>15</v>
      </c>
      <c r="N881" s="33" t="s">
        <v>18</v>
      </c>
      <c r="O881" t="s">
        <v>1267</v>
      </c>
      <c r="P881" t="s">
        <v>1270</v>
      </c>
    </row>
    <row r="882" spans="1:16" x14ac:dyDescent="0.35">
      <c r="A882" s="1">
        <f t="shared" si="13"/>
        <v>881</v>
      </c>
      <c r="B882" s="1" t="s">
        <v>1103</v>
      </c>
      <c r="C882" t="s">
        <v>598</v>
      </c>
      <c r="D882" t="s">
        <v>85</v>
      </c>
      <c r="E882" s="33" t="s">
        <v>81</v>
      </c>
      <c r="F882" s="33" t="s">
        <v>8</v>
      </c>
      <c r="G882" s="33" t="s">
        <v>7</v>
      </c>
      <c r="H882" s="33" t="s">
        <v>7</v>
      </c>
      <c r="I882" s="33" t="s">
        <v>8</v>
      </c>
      <c r="J882" s="33" t="s">
        <v>7</v>
      </c>
      <c r="K882" s="34">
        <v>0.6</v>
      </c>
      <c r="L882" s="34" t="str">
        <f>IF(Noms_de_les_cases[[#This Row],[Nivell 
d''us (%)]]&gt;0.7,"Habitual",IF(Noms_de_les_cases[[#This Row],[Nivell 
d''us (%)]]&lt;0.3,"Minoritari","Ocasional"))</f>
        <v>Ocasional</v>
      </c>
      <c r="M882" s="33" t="s">
        <v>57</v>
      </c>
      <c r="N882" s="33" t="s">
        <v>18</v>
      </c>
      <c r="O882" t="s">
        <v>1267</v>
      </c>
      <c r="P882" t="s">
        <v>1272</v>
      </c>
    </row>
    <row r="883" spans="1:16" x14ac:dyDescent="0.35">
      <c r="A883" s="1">
        <f t="shared" si="13"/>
        <v>882</v>
      </c>
      <c r="B883" s="1" t="s">
        <v>1106</v>
      </c>
      <c r="C883" t="s">
        <v>767</v>
      </c>
      <c r="D883" t="s">
        <v>85</v>
      </c>
      <c r="E883" s="33" t="s">
        <v>81</v>
      </c>
      <c r="F883" s="33" t="s">
        <v>8</v>
      </c>
      <c r="G883" s="33" t="s">
        <v>7</v>
      </c>
      <c r="H883" s="33" t="s">
        <v>7</v>
      </c>
      <c r="I883" s="33" t="s">
        <v>8</v>
      </c>
      <c r="J883" s="33" t="s">
        <v>7</v>
      </c>
      <c r="K883" s="34">
        <v>0.6</v>
      </c>
      <c r="L883" s="34" t="str">
        <f>IF(Noms_de_les_cases[[#This Row],[Nivell 
d''us (%)]]&gt;0.7,"Habitual",IF(Noms_de_les_cases[[#This Row],[Nivell 
d''us (%)]]&lt;0.3,"Minoritari","Ocasional"))</f>
        <v>Ocasional</v>
      </c>
      <c r="M883" s="33" t="s">
        <v>57</v>
      </c>
      <c r="N883" s="33" t="s">
        <v>18</v>
      </c>
      <c r="O883" t="s">
        <v>1267</v>
      </c>
      <c r="P883" t="s">
        <v>1272</v>
      </c>
    </row>
    <row r="884" spans="1:16" x14ac:dyDescent="0.35">
      <c r="A884" s="1">
        <f t="shared" si="13"/>
        <v>883</v>
      </c>
      <c r="B884" s="1" t="s">
        <v>155</v>
      </c>
      <c r="C884" t="s">
        <v>150</v>
      </c>
      <c r="D884" t="s">
        <v>89</v>
      </c>
      <c r="E884" s="33" t="s">
        <v>81</v>
      </c>
      <c r="F884" s="33" t="s">
        <v>7</v>
      </c>
      <c r="G884" s="33" t="s">
        <v>8</v>
      </c>
      <c r="H884" s="33" t="s">
        <v>7</v>
      </c>
      <c r="I884" s="33" t="s">
        <v>8</v>
      </c>
      <c r="J884" s="33" t="s">
        <v>8</v>
      </c>
      <c r="K884" s="34">
        <v>0.2</v>
      </c>
      <c r="L884" s="34" t="str">
        <f>IF(Noms_de_les_cases[[#This Row],[Nivell 
d''us (%)]]&gt;0.7,"Habitual",IF(Noms_de_les_cases[[#This Row],[Nivell 
d''us (%)]]&lt;0.3,"Minoritari","Ocasional"))</f>
        <v>Minoritari</v>
      </c>
      <c r="M884" s="33" t="s">
        <v>15</v>
      </c>
      <c r="N884" s="33" t="s">
        <v>18</v>
      </c>
      <c r="O884" t="s">
        <v>1267</v>
      </c>
      <c r="P884" t="s">
        <v>1270</v>
      </c>
    </row>
    <row r="885" spans="1:16" x14ac:dyDescent="0.35">
      <c r="A885" s="1">
        <f t="shared" si="13"/>
        <v>884</v>
      </c>
      <c r="B885" s="1" t="s">
        <v>1190</v>
      </c>
      <c r="C885" t="s">
        <v>1012</v>
      </c>
      <c r="D885" t="s">
        <v>89</v>
      </c>
      <c r="E885" s="33" t="s">
        <v>81</v>
      </c>
      <c r="F885" s="33" t="s">
        <v>8</v>
      </c>
      <c r="G885" s="33" t="s">
        <v>7</v>
      </c>
      <c r="H885" s="33" t="s">
        <v>7</v>
      </c>
      <c r="I885" s="33" t="s">
        <v>8</v>
      </c>
      <c r="J885" s="33" t="s">
        <v>7</v>
      </c>
      <c r="K885" s="34">
        <v>1</v>
      </c>
      <c r="L885" s="34" t="str">
        <f>IF(Noms_de_les_cases[[#This Row],[Nivell 
d''us (%)]]&gt;0.7,"Habitual",IF(Noms_de_les_cases[[#This Row],[Nivell 
d''us (%)]]&lt;0.3,"Minoritari","Ocasional"))</f>
        <v>Habitual</v>
      </c>
      <c r="M885" s="33" t="s">
        <v>57</v>
      </c>
      <c r="N885" s="33" t="s">
        <v>18</v>
      </c>
      <c r="O885" t="s">
        <v>1267</v>
      </c>
      <c r="P885" t="s">
        <v>1272</v>
      </c>
    </row>
    <row r="886" spans="1:16" x14ac:dyDescent="0.35">
      <c r="A886" s="1">
        <f t="shared" si="13"/>
        <v>885</v>
      </c>
      <c r="B886" s="1" t="s">
        <v>163</v>
      </c>
      <c r="C886" t="s">
        <v>55</v>
      </c>
      <c r="D886" t="s">
        <v>6</v>
      </c>
      <c r="E886" s="33" t="s">
        <v>81</v>
      </c>
      <c r="F886" s="33" t="s">
        <v>8</v>
      </c>
      <c r="G886" s="33" t="s">
        <v>7</v>
      </c>
      <c r="H886" s="33" t="s">
        <v>7</v>
      </c>
      <c r="I886" s="33" t="s">
        <v>8</v>
      </c>
      <c r="J886" s="33" t="s">
        <v>7</v>
      </c>
      <c r="K886" s="34">
        <v>1</v>
      </c>
      <c r="L886" s="34" t="str">
        <f>IF(Noms_de_les_cases[[#This Row],[Nivell 
d''us (%)]]&gt;0.7,"Habitual",IF(Noms_de_les_cases[[#This Row],[Nivell 
d''us (%)]]&lt;0.3,"Minoritari","Ocasional"))</f>
        <v>Habitual</v>
      </c>
      <c r="M886" s="33" t="s">
        <v>57</v>
      </c>
      <c r="N886" s="33" t="s">
        <v>18</v>
      </c>
      <c r="O886" t="s">
        <v>1267</v>
      </c>
      <c r="P886" t="s">
        <v>1272</v>
      </c>
    </row>
    <row r="887" spans="1:16" x14ac:dyDescent="0.35">
      <c r="A887" s="1">
        <f t="shared" si="13"/>
        <v>886</v>
      </c>
      <c r="B887" s="1" t="s">
        <v>284</v>
      </c>
      <c r="C887" t="s">
        <v>280</v>
      </c>
      <c r="D887" t="s">
        <v>86</v>
      </c>
      <c r="E887" s="33" t="s">
        <v>81</v>
      </c>
      <c r="F887" s="33" t="s">
        <v>8</v>
      </c>
      <c r="G887" s="33" t="s">
        <v>7</v>
      </c>
      <c r="H887" s="33" t="s">
        <v>7</v>
      </c>
      <c r="I887" s="33" t="s">
        <v>8</v>
      </c>
      <c r="J887" s="33" t="s">
        <v>7</v>
      </c>
      <c r="K887" s="34">
        <v>1</v>
      </c>
      <c r="L887" s="34" t="str">
        <f>IF(Noms_de_les_cases[[#This Row],[Nivell 
d''us (%)]]&gt;0.7,"Habitual",IF(Noms_de_les_cases[[#This Row],[Nivell 
d''us (%)]]&lt;0.3,"Minoritari","Ocasional"))</f>
        <v>Habitual</v>
      </c>
      <c r="M887" s="33" t="s">
        <v>57</v>
      </c>
      <c r="N887" s="33" t="s">
        <v>18</v>
      </c>
      <c r="O887" t="s">
        <v>1267</v>
      </c>
      <c r="P887" t="s">
        <v>1272</v>
      </c>
    </row>
    <row r="888" spans="1:16" x14ac:dyDescent="0.35">
      <c r="A888" s="1">
        <f t="shared" si="13"/>
        <v>887</v>
      </c>
      <c r="B888" s="1" t="s">
        <v>541</v>
      </c>
      <c r="C888" t="s">
        <v>536</v>
      </c>
      <c r="D888" t="s">
        <v>85</v>
      </c>
      <c r="E888" s="33" t="s">
        <v>81</v>
      </c>
      <c r="F888" s="33" t="s">
        <v>8</v>
      </c>
      <c r="G888" s="33" t="s">
        <v>8</v>
      </c>
      <c r="H888" s="33" t="s">
        <v>7</v>
      </c>
      <c r="I888" s="33" t="s">
        <v>8</v>
      </c>
      <c r="J888" s="33" t="s">
        <v>8</v>
      </c>
      <c r="K888" s="34">
        <v>0.2</v>
      </c>
      <c r="L888" s="34" t="str">
        <f>IF(Noms_de_les_cases[[#This Row],[Nivell 
d''us (%)]]&gt;0.7,"Habitual",IF(Noms_de_les_cases[[#This Row],[Nivell 
d''us (%)]]&lt;0.3,"Minoritari","Ocasional"))</f>
        <v>Minoritari</v>
      </c>
      <c r="M888" s="33" t="s">
        <v>57</v>
      </c>
      <c r="N888" s="33" t="s">
        <v>18</v>
      </c>
      <c r="O888" t="s">
        <v>1267</v>
      </c>
      <c r="P888" t="s">
        <v>1272</v>
      </c>
    </row>
    <row r="889" spans="1:16" x14ac:dyDescent="0.35">
      <c r="A889" s="1">
        <f t="shared" si="13"/>
        <v>888</v>
      </c>
      <c r="B889" s="1" t="s">
        <v>572</v>
      </c>
      <c r="C889" t="s">
        <v>570</v>
      </c>
      <c r="D889" t="s">
        <v>85</v>
      </c>
      <c r="E889" s="33" t="s">
        <v>81</v>
      </c>
      <c r="F889" s="33" t="s">
        <v>8</v>
      </c>
      <c r="G889" s="33" t="s">
        <v>7</v>
      </c>
      <c r="H889" s="33" t="s">
        <v>7</v>
      </c>
      <c r="I889" s="33" t="s">
        <v>8</v>
      </c>
      <c r="J889" s="33" t="s">
        <v>8</v>
      </c>
      <c r="K889" s="34">
        <v>0.4</v>
      </c>
      <c r="L889" s="34" t="str">
        <f>IF(Noms_de_les_cases[[#This Row],[Nivell 
d''us (%)]]&gt;0.7,"Habitual",IF(Noms_de_les_cases[[#This Row],[Nivell 
d''us (%)]]&lt;0.3,"Minoritari","Ocasional"))</f>
        <v>Ocasional</v>
      </c>
      <c r="M889" s="33" t="s">
        <v>57</v>
      </c>
      <c r="N889" s="33" t="s">
        <v>18</v>
      </c>
      <c r="O889" t="s">
        <v>1267</v>
      </c>
      <c r="P889" t="s">
        <v>1272</v>
      </c>
    </row>
    <row r="890" spans="1:16" x14ac:dyDescent="0.35">
      <c r="A890" s="1">
        <f t="shared" si="13"/>
        <v>889</v>
      </c>
      <c r="B890" s="1" t="s">
        <v>558</v>
      </c>
      <c r="C890" t="s">
        <v>557</v>
      </c>
      <c r="D890" t="s">
        <v>85</v>
      </c>
      <c r="E890" s="33" t="s">
        <v>82</v>
      </c>
      <c r="F890" s="33" t="s">
        <v>8</v>
      </c>
      <c r="G890" s="33" t="s">
        <v>7</v>
      </c>
      <c r="H890" s="33" t="s">
        <v>7</v>
      </c>
      <c r="I890" s="33" t="s">
        <v>8</v>
      </c>
      <c r="J890" s="33" t="s">
        <v>7</v>
      </c>
      <c r="K890" s="34">
        <v>1</v>
      </c>
      <c r="L890" s="34" t="str">
        <f>IF(Noms_de_les_cases[[#This Row],[Nivell 
d''us (%)]]&gt;0.7,"Habitual",IF(Noms_de_les_cases[[#This Row],[Nivell 
d''us (%)]]&lt;0.3,"Minoritari","Ocasional"))</f>
        <v>Habitual</v>
      </c>
      <c r="M890" s="33" t="s">
        <v>14</v>
      </c>
      <c r="N890" s="33" t="s">
        <v>18</v>
      </c>
      <c r="O890" t="s">
        <v>1267</v>
      </c>
      <c r="P890" t="s">
        <v>1228</v>
      </c>
    </row>
    <row r="891" spans="1:16" x14ac:dyDescent="0.35">
      <c r="A891" s="1">
        <f t="shared" si="13"/>
        <v>890</v>
      </c>
      <c r="B891" s="1" t="s">
        <v>215</v>
      </c>
      <c r="C891" t="s">
        <v>213</v>
      </c>
      <c r="D891" t="s">
        <v>88</v>
      </c>
      <c r="E891" s="33" t="s">
        <v>81</v>
      </c>
      <c r="F891" s="33" t="s">
        <v>7</v>
      </c>
      <c r="G891" s="33" t="s">
        <v>7</v>
      </c>
      <c r="H891" s="33" t="s">
        <v>7</v>
      </c>
      <c r="I891" s="33" t="s">
        <v>8</v>
      </c>
      <c r="J891" s="33" t="s">
        <v>8</v>
      </c>
      <c r="K891" s="34">
        <v>0.4</v>
      </c>
      <c r="L891" s="34" t="str">
        <f>IF(Noms_de_les_cases[[#This Row],[Nivell 
d''us (%)]]&gt;0.7,"Habitual",IF(Noms_de_les_cases[[#This Row],[Nivell 
d''us (%)]]&lt;0.3,"Minoritari","Ocasional"))</f>
        <v>Ocasional</v>
      </c>
      <c r="M891" s="33" t="s">
        <v>220</v>
      </c>
      <c r="N891" s="33" t="s">
        <v>17</v>
      </c>
      <c r="O891" t="s">
        <v>1267</v>
      </c>
      <c r="P891" t="s">
        <v>1271</v>
      </c>
    </row>
    <row r="892" spans="1:16" x14ac:dyDescent="0.35">
      <c r="A892" s="1">
        <f t="shared" si="13"/>
        <v>891</v>
      </c>
      <c r="B892" s="1" t="s">
        <v>395</v>
      </c>
      <c r="C892" t="s">
        <v>396</v>
      </c>
      <c r="D892" t="s">
        <v>87</v>
      </c>
      <c r="E892" s="33" t="s">
        <v>81</v>
      </c>
      <c r="F892" s="33" t="s">
        <v>7</v>
      </c>
      <c r="G892" s="33" t="s">
        <v>8</v>
      </c>
      <c r="H892" s="33" t="s">
        <v>7</v>
      </c>
      <c r="I892" s="33" t="s">
        <v>7</v>
      </c>
      <c r="J892" s="33" t="s">
        <v>7</v>
      </c>
      <c r="K892" s="34">
        <v>0.8</v>
      </c>
      <c r="L892" s="34" t="str">
        <f>IF(Noms_de_les_cases[[#This Row],[Nivell 
d''us (%)]]&gt;0.7,"Habitual",IF(Noms_de_les_cases[[#This Row],[Nivell 
d''us (%)]]&lt;0.3,"Minoritari","Ocasional"))</f>
        <v>Habitual</v>
      </c>
      <c r="M892" s="33" t="s">
        <v>220</v>
      </c>
      <c r="N892" s="33" t="s">
        <v>17</v>
      </c>
      <c r="O892" t="s">
        <v>1267</v>
      </c>
      <c r="P892" t="s">
        <v>1271</v>
      </c>
    </row>
    <row r="893" spans="1:16" x14ac:dyDescent="0.35">
      <c r="A893" s="1">
        <f t="shared" si="13"/>
        <v>892</v>
      </c>
      <c r="B893" s="1" t="s">
        <v>1202</v>
      </c>
      <c r="C893" t="s">
        <v>392</v>
      </c>
      <c r="D893" t="s">
        <v>87</v>
      </c>
      <c r="E893" s="33" t="s">
        <v>81</v>
      </c>
      <c r="F893" s="33" t="s">
        <v>8</v>
      </c>
      <c r="G893" s="33" t="s">
        <v>7</v>
      </c>
      <c r="H893" s="33" t="s">
        <v>7</v>
      </c>
      <c r="I893" s="33" t="s">
        <v>8</v>
      </c>
      <c r="J893" s="33" t="s">
        <v>8</v>
      </c>
      <c r="K893" s="34">
        <v>0.2</v>
      </c>
      <c r="L893" s="34" t="str">
        <f>IF(Noms_de_les_cases[[#This Row],[Nivell 
d''us (%)]]&gt;0.7,"Habitual",IF(Noms_de_les_cases[[#This Row],[Nivell 
d''us (%)]]&lt;0.3,"Minoritari","Ocasional"))</f>
        <v>Minoritari</v>
      </c>
      <c r="M893" s="33" t="s">
        <v>57</v>
      </c>
      <c r="N893" s="33" t="s">
        <v>18</v>
      </c>
      <c r="O893" t="s">
        <v>1267</v>
      </c>
      <c r="P893" t="s">
        <v>1272</v>
      </c>
    </row>
    <row r="894" spans="1:16" x14ac:dyDescent="0.35">
      <c r="A894" s="1">
        <f t="shared" si="13"/>
        <v>893</v>
      </c>
      <c r="B894" s="1" t="s">
        <v>217</v>
      </c>
      <c r="C894" t="s">
        <v>213</v>
      </c>
      <c r="D894" t="s">
        <v>88</v>
      </c>
      <c r="E894" s="33" t="s">
        <v>81</v>
      </c>
      <c r="F894" s="33" t="s">
        <v>7</v>
      </c>
      <c r="G894" s="33" t="s">
        <v>7</v>
      </c>
      <c r="H894" s="33" t="s">
        <v>7</v>
      </c>
      <c r="I894" s="33" t="s">
        <v>8</v>
      </c>
      <c r="J894" s="33" t="s">
        <v>8</v>
      </c>
      <c r="K894" s="34">
        <v>0.4</v>
      </c>
      <c r="L894" s="34" t="str">
        <f>IF(Noms_de_les_cases[[#This Row],[Nivell 
d''us (%)]]&gt;0.7,"Habitual",IF(Noms_de_les_cases[[#This Row],[Nivell 
d''us (%)]]&lt;0.3,"Minoritari","Ocasional"))</f>
        <v>Ocasional</v>
      </c>
      <c r="M894" s="33" t="s">
        <v>15</v>
      </c>
      <c r="N894" s="33" t="s">
        <v>17</v>
      </c>
      <c r="O894" t="s">
        <v>1267</v>
      </c>
      <c r="P894" t="s">
        <v>1271</v>
      </c>
    </row>
    <row r="895" spans="1:16" x14ac:dyDescent="0.35">
      <c r="A895" s="1">
        <f t="shared" si="13"/>
        <v>894</v>
      </c>
      <c r="B895" s="1" t="s">
        <v>397</v>
      </c>
      <c r="C895" t="s">
        <v>396</v>
      </c>
      <c r="D895" t="s">
        <v>87</v>
      </c>
      <c r="E895" s="33" t="s">
        <v>81</v>
      </c>
      <c r="F895" s="33" t="s">
        <v>7</v>
      </c>
      <c r="G895" s="33" t="s">
        <v>7</v>
      </c>
      <c r="H895" s="33" t="s">
        <v>7</v>
      </c>
      <c r="I895" s="33" t="s">
        <v>8</v>
      </c>
      <c r="J895" s="33" t="s">
        <v>7</v>
      </c>
      <c r="K895" s="34">
        <v>0.8</v>
      </c>
      <c r="L895" s="34" t="str">
        <f>IF(Noms_de_les_cases[[#This Row],[Nivell 
d''us (%)]]&gt;0.7,"Habitual",IF(Noms_de_les_cases[[#This Row],[Nivell 
d''us (%)]]&lt;0.3,"Minoritari","Ocasional"))</f>
        <v>Habitual</v>
      </c>
      <c r="M895" s="33" t="s">
        <v>220</v>
      </c>
      <c r="N895" s="33" t="s">
        <v>17</v>
      </c>
      <c r="O895" t="s">
        <v>1267</v>
      </c>
      <c r="P895" t="s">
        <v>1271</v>
      </c>
    </row>
    <row r="896" spans="1:16" x14ac:dyDescent="0.35">
      <c r="A896" s="1">
        <f t="shared" si="13"/>
        <v>895</v>
      </c>
      <c r="B896" s="1" t="s">
        <v>543</v>
      </c>
      <c r="C896" t="s">
        <v>536</v>
      </c>
      <c r="D896" t="s">
        <v>85</v>
      </c>
      <c r="E896" s="33" t="s">
        <v>81</v>
      </c>
      <c r="F896" s="33" t="s">
        <v>8</v>
      </c>
      <c r="G896" s="33" t="s">
        <v>8</v>
      </c>
      <c r="H896" s="33" t="s">
        <v>7</v>
      </c>
      <c r="I896" s="33" t="s">
        <v>8</v>
      </c>
      <c r="J896" s="33" t="s">
        <v>8</v>
      </c>
      <c r="K896" s="34">
        <v>0.2</v>
      </c>
      <c r="L896" s="34" t="str">
        <f>IF(Noms_de_les_cases[[#This Row],[Nivell 
d''us (%)]]&gt;0.7,"Habitual",IF(Noms_de_les_cases[[#This Row],[Nivell 
d''us (%)]]&lt;0.3,"Minoritari","Ocasional"))</f>
        <v>Minoritari</v>
      </c>
      <c r="M896" s="33" t="s">
        <v>15</v>
      </c>
      <c r="N896" s="33" t="s">
        <v>18</v>
      </c>
      <c r="O896" t="s">
        <v>1267</v>
      </c>
      <c r="P896" t="s">
        <v>1270</v>
      </c>
    </row>
    <row r="897" spans="1:16" x14ac:dyDescent="0.35">
      <c r="A897" s="1">
        <f t="shared" si="13"/>
        <v>896</v>
      </c>
      <c r="B897" s="1" t="s">
        <v>806</v>
      </c>
      <c r="C897" t="s">
        <v>1085</v>
      </c>
      <c r="D897" t="s">
        <v>24</v>
      </c>
      <c r="E897" s="33" t="s">
        <v>81</v>
      </c>
      <c r="F897" s="33" t="s">
        <v>8</v>
      </c>
      <c r="G897" s="33" t="s">
        <v>7</v>
      </c>
      <c r="H897" s="33" t="s">
        <v>7</v>
      </c>
      <c r="I897" s="33" t="s">
        <v>8</v>
      </c>
      <c r="J897" s="33" t="s">
        <v>8</v>
      </c>
      <c r="K897" s="34">
        <v>0.4</v>
      </c>
      <c r="L897" s="34" t="str">
        <f>IF(Noms_de_les_cases[[#This Row],[Nivell 
d''us (%)]]&gt;0.7,"Habitual",IF(Noms_de_les_cases[[#This Row],[Nivell 
d''us (%)]]&lt;0.3,"Minoritari","Ocasional"))</f>
        <v>Ocasional</v>
      </c>
      <c r="M897" s="33" t="s">
        <v>57</v>
      </c>
      <c r="N897" s="33" t="s">
        <v>18</v>
      </c>
      <c r="O897" t="s">
        <v>1267</v>
      </c>
      <c r="P897" t="s">
        <v>1272</v>
      </c>
    </row>
    <row r="898" spans="1:16" x14ac:dyDescent="0.35">
      <c r="A898" s="1">
        <f t="shared" si="13"/>
        <v>897</v>
      </c>
      <c r="B898" s="1" t="s">
        <v>621</v>
      </c>
      <c r="C898" t="s">
        <v>620</v>
      </c>
      <c r="D898" t="s">
        <v>85</v>
      </c>
      <c r="E898" s="33" t="s">
        <v>82</v>
      </c>
      <c r="F898" s="33" t="s">
        <v>7</v>
      </c>
      <c r="G898" s="33" t="s">
        <v>7</v>
      </c>
      <c r="H898" s="33" t="s">
        <v>7</v>
      </c>
      <c r="I898" s="33" t="s">
        <v>8</v>
      </c>
      <c r="J898" s="33" t="s">
        <v>7</v>
      </c>
      <c r="K898" s="34">
        <v>1</v>
      </c>
      <c r="L898" s="34" t="str">
        <f>IF(Noms_de_les_cases[[#This Row],[Nivell 
d''us (%)]]&gt;0.7,"Habitual",IF(Noms_de_les_cases[[#This Row],[Nivell 
d''us (%)]]&lt;0.3,"Minoritari","Ocasional"))</f>
        <v>Habitual</v>
      </c>
      <c r="M898" s="33" t="s">
        <v>57</v>
      </c>
      <c r="N898" s="33" t="s">
        <v>18</v>
      </c>
      <c r="O898" t="s">
        <v>1267</v>
      </c>
      <c r="P898" t="s">
        <v>1272</v>
      </c>
    </row>
    <row r="899" spans="1:16" x14ac:dyDescent="0.35">
      <c r="A899" s="1">
        <f t="shared" si="13"/>
        <v>898</v>
      </c>
      <c r="B899" s="1" t="s">
        <v>472</v>
      </c>
      <c r="C899" t="s">
        <v>471</v>
      </c>
      <c r="D899" t="s">
        <v>85</v>
      </c>
      <c r="E899" s="33" t="s">
        <v>82</v>
      </c>
      <c r="F899" s="33" t="s">
        <v>7</v>
      </c>
      <c r="G899" s="33" t="s">
        <v>7</v>
      </c>
      <c r="H899" s="33" t="s">
        <v>7</v>
      </c>
      <c r="I899" s="33" t="s">
        <v>8</v>
      </c>
      <c r="J899" s="33" t="s">
        <v>8</v>
      </c>
      <c r="K899" s="34">
        <v>0.2</v>
      </c>
      <c r="L899" s="34" t="str">
        <f>IF(Noms_de_les_cases[[#This Row],[Nivell 
d''us (%)]]&gt;0.7,"Habitual",IF(Noms_de_les_cases[[#This Row],[Nivell 
d''us (%)]]&lt;0.3,"Minoritari","Ocasional"))</f>
        <v>Minoritari</v>
      </c>
      <c r="M899" s="33" t="s">
        <v>16</v>
      </c>
      <c r="N899" s="33" t="s">
        <v>18</v>
      </c>
      <c r="O899" t="s">
        <v>1267</v>
      </c>
      <c r="P899" t="s">
        <v>1229</v>
      </c>
    </row>
    <row r="900" spans="1:16" x14ac:dyDescent="0.35">
      <c r="A900" s="1">
        <f t="shared" ref="A900:A963" si="14">A899+1</f>
        <v>899</v>
      </c>
      <c r="B900" s="1" t="s">
        <v>1032</v>
      </c>
      <c r="C900" t="s">
        <v>419</v>
      </c>
      <c r="D900" t="s">
        <v>86</v>
      </c>
      <c r="E900" s="33" t="s">
        <v>81</v>
      </c>
      <c r="F900" s="33" t="s">
        <v>7</v>
      </c>
      <c r="G900" s="33" t="s">
        <v>7</v>
      </c>
      <c r="H900" s="33" t="s">
        <v>7</v>
      </c>
      <c r="I900" s="33" t="s">
        <v>8</v>
      </c>
      <c r="J900" s="33" t="s">
        <v>8</v>
      </c>
      <c r="K900" s="34">
        <v>0.2</v>
      </c>
      <c r="L900" s="34" t="str">
        <f>IF(Noms_de_les_cases[[#This Row],[Nivell 
d''us (%)]]&gt;0.7,"Habitual",IF(Noms_de_les_cases[[#This Row],[Nivell 
d''us (%)]]&lt;0.3,"Minoritari","Ocasional"))</f>
        <v>Minoritari</v>
      </c>
      <c r="M900" s="33" t="s">
        <v>16</v>
      </c>
      <c r="N900" s="33" t="s">
        <v>18</v>
      </c>
      <c r="O900" t="s">
        <v>1267</v>
      </c>
      <c r="P900" t="s">
        <v>1229</v>
      </c>
    </row>
    <row r="901" spans="1:16" x14ac:dyDescent="0.35">
      <c r="A901" s="1">
        <f t="shared" si="14"/>
        <v>900</v>
      </c>
      <c r="B901" s="1" t="s">
        <v>582</v>
      </c>
      <c r="C901" t="s">
        <v>580</v>
      </c>
      <c r="D901" t="s">
        <v>85</v>
      </c>
      <c r="E901" s="33" t="s">
        <v>81</v>
      </c>
      <c r="F901" s="33" t="s">
        <v>8</v>
      </c>
      <c r="G901" s="33" t="s">
        <v>7</v>
      </c>
      <c r="H901" s="33" t="s">
        <v>7</v>
      </c>
      <c r="I901" s="33" t="s">
        <v>8</v>
      </c>
      <c r="J901" s="33" t="s">
        <v>8</v>
      </c>
      <c r="K901" s="34">
        <v>0.4</v>
      </c>
      <c r="L901" s="34" t="str">
        <f>IF(Noms_de_les_cases[[#This Row],[Nivell 
d''us (%)]]&gt;0.7,"Habitual",IF(Noms_de_les_cases[[#This Row],[Nivell 
d''us (%)]]&lt;0.3,"Minoritari","Ocasional"))</f>
        <v>Ocasional</v>
      </c>
      <c r="M901" s="33" t="s">
        <v>14</v>
      </c>
      <c r="N901" s="33" t="s">
        <v>18</v>
      </c>
      <c r="O901" t="s">
        <v>1267</v>
      </c>
      <c r="P901" t="s">
        <v>1229</v>
      </c>
    </row>
    <row r="902" spans="1:16" x14ac:dyDescent="0.35">
      <c r="A902" s="1">
        <f t="shared" si="14"/>
        <v>901</v>
      </c>
      <c r="B902" s="1" t="s">
        <v>366</v>
      </c>
      <c r="C902" t="s">
        <v>365</v>
      </c>
      <c r="D902" t="s">
        <v>92</v>
      </c>
      <c r="E902" s="33" t="s">
        <v>81</v>
      </c>
      <c r="F902" s="33" t="s">
        <v>7</v>
      </c>
      <c r="G902" s="33" t="s">
        <v>7</v>
      </c>
      <c r="H902" s="33" t="s">
        <v>7</v>
      </c>
      <c r="I902" s="33" t="s">
        <v>8</v>
      </c>
      <c r="J902" s="33" t="s">
        <v>8</v>
      </c>
      <c r="K902" s="34">
        <v>0.4</v>
      </c>
      <c r="L902" s="34" t="str">
        <f>IF(Noms_de_les_cases[[#This Row],[Nivell 
d''us (%)]]&gt;0.7,"Habitual",IF(Noms_de_les_cases[[#This Row],[Nivell 
d''us (%)]]&lt;0.3,"Minoritari","Ocasional"))</f>
        <v>Ocasional</v>
      </c>
      <c r="M902" s="33" t="s">
        <v>15</v>
      </c>
      <c r="N902" s="33" t="s">
        <v>18</v>
      </c>
      <c r="O902" t="s">
        <v>1267</v>
      </c>
      <c r="P902" t="s">
        <v>1233</v>
      </c>
    </row>
    <row r="903" spans="1:16" x14ac:dyDescent="0.35">
      <c r="A903" s="1">
        <f t="shared" si="14"/>
        <v>902</v>
      </c>
      <c r="B903" s="1" t="s">
        <v>162</v>
      </c>
      <c r="C903" t="s">
        <v>23</v>
      </c>
      <c r="D903" t="s">
        <v>24</v>
      </c>
      <c r="E903" s="33" t="s">
        <v>82</v>
      </c>
      <c r="F903" s="33" t="s">
        <v>8</v>
      </c>
      <c r="G903" s="33" t="s">
        <v>7</v>
      </c>
      <c r="H903" s="33" t="s">
        <v>7</v>
      </c>
      <c r="I903" s="33" t="s">
        <v>8</v>
      </c>
      <c r="J903" s="33" t="s">
        <v>8</v>
      </c>
      <c r="K903" s="34">
        <v>0.2</v>
      </c>
      <c r="L903" s="34" t="str">
        <f>IF(Noms_de_les_cases[[#This Row],[Nivell 
d''us (%)]]&gt;0.7,"Habitual",IF(Noms_de_les_cases[[#This Row],[Nivell 
d''us (%)]]&lt;0.3,"Minoritari","Ocasional"))</f>
        <v>Minoritari</v>
      </c>
      <c r="M903" s="33" t="s">
        <v>16</v>
      </c>
      <c r="N903" s="33" t="s">
        <v>18</v>
      </c>
      <c r="O903" t="s">
        <v>1267</v>
      </c>
      <c r="P903" t="s">
        <v>1229</v>
      </c>
    </row>
    <row r="904" spans="1:16" x14ac:dyDescent="0.35">
      <c r="A904" s="1">
        <f t="shared" si="14"/>
        <v>903</v>
      </c>
      <c r="B904" s="1" t="s">
        <v>1339</v>
      </c>
      <c r="C904" t="s">
        <v>891</v>
      </c>
      <c r="D904" t="s">
        <v>181</v>
      </c>
      <c r="E904" s="33" t="s">
        <v>82</v>
      </c>
      <c r="F904" s="33" t="s">
        <v>8</v>
      </c>
      <c r="G904" s="33" t="s">
        <v>7</v>
      </c>
      <c r="H904" s="33" t="s">
        <v>7</v>
      </c>
      <c r="I904" s="33" t="s">
        <v>8</v>
      </c>
      <c r="J904" s="33" t="s">
        <v>8</v>
      </c>
      <c r="K904" s="34">
        <v>0.2</v>
      </c>
      <c r="L904" s="34" t="str">
        <f>IF(Noms_de_les_cases[[#This Row],[Nivell 
d''us (%)]]&gt;0.7,"Habitual",IF(Noms_de_les_cases[[#This Row],[Nivell 
d''us (%)]]&lt;0.3,"Minoritari","Ocasional"))</f>
        <v>Minoritari</v>
      </c>
      <c r="M904" s="33" t="s">
        <v>16</v>
      </c>
      <c r="N904" s="33" t="s">
        <v>18</v>
      </c>
      <c r="O904" t="s">
        <v>1267</v>
      </c>
      <c r="P904" t="s">
        <v>1229</v>
      </c>
    </row>
    <row r="905" spans="1:16" x14ac:dyDescent="0.35">
      <c r="A905" s="1">
        <f t="shared" si="14"/>
        <v>904</v>
      </c>
      <c r="B905" s="1" t="s">
        <v>953</v>
      </c>
      <c r="C905" t="s">
        <v>952</v>
      </c>
      <c r="D905" t="s">
        <v>89</v>
      </c>
      <c r="E905" s="33" t="s">
        <v>82</v>
      </c>
      <c r="F905" s="33" t="s">
        <v>8</v>
      </c>
      <c r="G905" s="33" t="s">
        <v>7</v>
      </c>
      <c r="H905" s="33" t="s">
        <v>7</v>
      </c>
      <c r="I905" s="33" t="s">
        <v>8</v>
      </c>
      <c r="J905" s="33" t="s">
        <v>7</v>
      </c>
      <c r="K905" s="34">
        <v>0.8</v>
      </c>
      <c r="L905" s="34" t="str">
        <f>IF(Noms_de_les_cases[[#This Row],[Nivell 
d''us (%)]]&gt;0.7,"Habitual",IF(Noms_de_les_cases[[#This Row],[Nivell 
d''us (%)]]&lt;0.3,"Minoritari","Ocasional"))</f>
        <v>Habitual</v>
      </c>
      <c r="M905" s="33" t="s">
        <v>16</v>
      </c>
      <c r="N905" s="33" t="s">
        <v>18</v>
      </c>
      <c r="O905" t="s">
        <v>1267</v>
      </c>
      <c r="P905" t="s">
        <v>1229</v>
      </c>
    </row>
    <row r="906" spans="1:16" x14ac:dyDescent="0.35">
      <c r="A906" s="1">
        <f t="shared" si="14"/>
        <v>905</v>
      </c>
      <c r="B906" s="1" t="s">
        <v>1062</v>
      </c>
      <c r="C906" t="s">
        <v>952</v>
      </c>
      <c r="D906" t="s">
        <v>89</v>
      </c>
      <c r="E906" s="33" t="s">
        <v>82</v>
      </c>
      <c r="F906" s="33" t="s">
        <v>8</v>
      </c>
      <c r="G906" s="33" t="s">
        <v>7</v>
      </c>
      <c r="H906" s="33" t="s">
        <v>7</v>
      </c>
      <c r="I906" s="33" t="s">
        <v>8</v>
      </c>
      <c r="J906" s="33" t="s">
        <v>7</v>
      </c>
      <c r="K906" s="34">
        <v>1</v>
      </c>
      <c r="L906" s="34" t="str">
        <f>IF(Noms_de_les_cases[[#This Row],[Nivell 
d''us (%)]]&gt;0.7,"Habitual",IF(Noms_de_les_cases[[#This Row],[Nivell 
d''us (%)]]&lt;0.3,"Minoritari","Ocasional"))</f>
        <v>Habitual</v>
      </c>
      <c r="M906" s="33" t="s">
        <v>16</v>
      </c>
      <c r="N906" s="33" t="s">
        <v>18</v>
      </c>
      <c r="O906" t="s">
        <v>1267</v>
      </c>
      <c r="P906" t="s">
        <v>1229</v>
      </c>
    </row>
    <row r="907" spans="1:16" x14ac:dyDescent="0.35">
      <c r="A907" s="1">
        <f t="shared" si="14"/>
        <v>906</v>
      </c>
      <c r="B907" s="1" t="s">
        <v>182</v>
      </c>
      <c r="C907" t="s">
        <v>180</v>
      </c>
      <c r="D907" t="s">
        <v>181</v>
      </c>
      <c r="E907" s="33" t="s">
        <v>82</v>
      </c>
      <c r="F907" s="33" t="s">
        <v>8</v>
      </c>
      <c r="G907" s="33" t="s">
        <v>7</v>
      </c>
      <c r="H907" s="33" t="s">
        <v>7</v>
      </c>
      <c r="I907" s="33" t="s">
        <v>8</v>
      </c>
      <c r="J907" s="33" t="s">
        <v>8</v>
      </c>
      <c r="K907" s="34">
        <v>0.2</v>
      </c>
      <c r="L907" s="34" t="str">
        <f>IF(Noms_de_les_cases[[#This Row],[Nivell 
d''us (%)]]&gt;0.7,"Habitual",IF(Noms_de_les_cases[[#This Row],[Nivell 
d''us (%)]]&lt;0.3,"Minoritari","Ocasional"))</f>
        <v>Minoritari</v>
      </c>
      <c r="M907" s="33" t="s">
        <v>16</v>
      </c>
      <c r="N907" s="33" t="s">
        <v>18</v>
      </c>
      <c r="O907" t="s">
        <v>1267</v>
      </c>
      <c r="P907" t="s">
        <v>1232</v>
      </c>
    </row>
    <row r="908" spans="1:16" x14ac:dyDescent="0.35">
      <c r="A908" s="1">
        <f t="shared" si="14"/>
        <v>907</v>
      </c>
      <c r="B908" s="1" t="s">
        <v>790</v>
      </c>
      <c r="C908" t="s">
        <v>788</v>
      </c>
      <c r="D908" t="s">
        <v>24</v>
      </c>
      <c r="E908" s="33" t="s">
        <v>82</v>
      </c>
      <c r="F908" s="33" t="s">
        <v>8</v>
      </c>
      <c r="G908" s="33" t="s">
        <v>7</v>
      </c>
      <c r="H908" s="33" t="s">
        <v>7</v>
      </c>
      <c r="I908" s="33" t="s">
        <v>8</v>
      </c>
      <c r="J908" s="33" t="s">
        <v>8</v>
      </c>
      <c r="K908" s="34">
        <v>0.4</v>
      </c>
      <c r="L908" s="34" t="str">
        <f>IF(Noms_de_les_cases[[#This Row],[Nivell 
d''us (%)]]&gt;0.7,"Habitual",IF(Noms_de_les_cases[[#This Row],[Nivell 
d''us (%)]]&lt;0.3,"Minoritari","Ocasional"))</f>
        <v>Ocasional</v>
      </c>
      <c r="M908" s="33" t="s">
        <v>16</v>
      </c>
      <c r="N908" s="33" t="s">
        <v>18</v>
      </c>
      <c r="O908" t="s">
        <v>1267</v>
      </c>
      <c r="P908" t="s">
        <v>1229</v>
      </c>
    </row>
    <row r="909" spans="1:16" x14ac:dyDescent="0.35">
      <c r="A909" s="1">
        <f t="shared" si="14"/>
        <v>908</v>
      </c>
      <c r="B909" s="1" t="s">
        <v>1344</v>
      </c>
      <c r="C909" t="s">
        <v>192</v>
      </c>
      <c r="D909" t="s">
        <v>91</v>
      </c>
      <c r="E909" s="33" t="s">
        <v>81</v>
      </c>
      <c r="F909" s="33" t="s">
        <v>8</v>
      </c>
      <c r="G909" s="33" t="s">
        <v>7</v>
      </c>
      <c r="H909" s="33" t="s">
        <v>7</v>
      </c>
      <c r="I909" s="33" t="s">
        <v>8</v>
      </c>
      <c r="J909" s="33" t="s">
        <v>8</v>
      </c>
      <c r="K909" s="34">
        <v>0.2</v>
      </c>
      <c r="L909" s="34" t="str">
        <f>IF(Noms_de_les_cases[[#This Row],[Nivell 
d''us (%)]]&gt;0.7,"Habitual",IF(Noms_de_les_cases[[#This Row],[Nivell 
d''us (%)]]&lt;0.3,"Minoritari","Ocasional"))</f>
        <v>Minoritari</v>
      </c>
      <c r="M909" s="33" t="s">
        <v>16</v>
      </c>
      <c r="N909" s="33" t="s">
        <v>18</v>
      </c>
      <c r="O909" t="s">
        <v>1267</v>
      </c>
      <c r="P909" t="s">
        <v>1229</v>
      </c>
    </row>
    <row r="910" spans="1:16" x14ac:dyDescent="0.35">
      <c r="A910" s="1">
        <f t="shared" si="14"/>
        <v>909</v>
      </c>
      <c r="B910" s="1" t="s">
        <v>605</v>
      </c>
      <c r="C910" t="s">
        <v>603</v>
      </c>
      <c r="D910" t="s">
        <v>85</v>
      </c>
      <c r="E910" s="33" t="s">
        <v>82</v>
      </c>
      <c r="F910" s="33" t="s">
        <v>8</v>
      </c>
      <c r="G910" s="33" t="s">
        <v>7</v>
      </c>
      <c r="H910" s="33" t="s">
        <v>7</v>
      </c>
      <c r="I910" s="33" t="s">
        <v>8</v>
      </c>
      <c r="J910" s="33" t="s">
        <v>8</v>
      </c>
      <c r="K910" s="34">
        <v>0.4</v>
      </c>
      <c r="L910" s="34" t="str">
        <f>IF(Noms_de_les_cases[[#This Row],[Nivell 
d''us (%)]]&gt;0.7,"Habitual",IF(Noms_de_les_cases[[#This Row],[Nivell 
d''us (%)]]&lt;0.3,"Minoritari","Ocasional"))</f>
        <v>Ocasional</v>
      </c>
      <c r="M910" s="33" t="s">
        <v>16</v>
      </c>
      <c r="N910" s="33" t="s">
        <v>18</v>
      </c>
      <c r="O910" t="s">
        <v>1267</v>
      </c>
      <c r="P910" t="s">
        <v>1229</v>
      </c>
    </row>
    <row r="911" spans="1:16" x14ac:dyDescent="0.35">
      <c r="A911" s="1">
        <f t="shared" si="14"/>
        <v>910</v>
      </c>
      <c r="B911" s="1" t="s">
        <v>604</v>
      </c>
      <c r="C911" t="s">
        <v>603</v>
      </c>
      <c r="D911" t="s">
        <v>85</v>
      </c>
      <c r="E911" s="33" t="s">
        <v>82</v>
      </c>
      <c r="F911" s="33" t="s">
        <v>7</v>
      </c>
      <c r="G911" s="33" t="s">
        <v>7</v>
      </c>
      <c r="H911" s="33" t="s">
        <v>7</v>
      </c>
      <c r="I911" s="33" t="s">
        <v>8</v>
      </c>
      <c r="J911" s="33" t="s">
        <v>7</v>
      </c>
      <c r="K911" s="34">
        <v>1</v>
      </c>
      <c r="L911" s="34" t="str">
        <f>IF(Noms_de_les_cases[[#This Row],[Nivell 
d''us (%)]]&gt;0.7,"Habitual",IF(Noms_de_les_cases[[#This Row],[Nivell 
d''us (%)]]&lt;0.3,"Minoritari","Ocasional"))</f>
        <v>Habitual</v>
      </c>
      <c r="M911" s="33" t="s">
        <v>16</v>
      </c>
      <c r="N911" s="33" t="s">
        <v>18</v>
      </c>
      <c r="O911" t="s">
        <v>1267</v>
      </c>
      <c r="P911" t="s">
        <v>1272</v>
      </c>
    </row>
    <row r="912" spans="1:16" x14ac:dyDescent="0.35">
      <c r="A912" s="1">
        <f t="shared" si="14"/>
        <v>911</v>
      </c>
      <c r="B912" s="1" t="s">
        <v>1014</v>
      </c>
      <c r="C912" t="s">
        <v>1015</v>
      </c>
      <c r="D912" t="s">
        <v>89</v>
      </c>
      <c r="E912" s="33" t="s">
        <v>81</v>
      </c>
      <c r="F912" s="33" t="s">
        <v>8</v>
      </c>
      <c r="G912" s="33" t="s">
        <v>7</v>
      </c>
      <c r="H912" s="33" t="s">
        <v>7</v>
      </c>
      <c r="I912" s="33" t="s">
        <v>8</v>
      </c>
      <c r="J912" s="33" t="s">
        <v>7</v>
      </c>
      <c r="K912" s="34">
        <v>1</v>
      </c>
      <c r="L912" s="34" t="str">
        <f>IF(Noms_de_les_cases[[#This Row],[Nivell 
d''us (%)]]&gt;0.7,"Habitual",IF(Noms_de_les_cases[[#This Row],[Nivell 
d''us (%)]]&lt;0.3,"Minoritari","Ocasional"))</f>
        <v>Habitual</v>
      </c>
      <c r="M912" s="33" t="s">
        <v>16</v>
      </c>
      <c r="N912" s="33" t="s">
        <v>18</v>
      </c>
      <c r="O912" t="s">
        <v>1267</v>
      </c>
      <c r="P912" t="s">
        <v>1229</v>
      </c>
    </row>
    <row r="913" spans="1:16" x14ac:dyDescent="0.35">
      <c r="A913" s="1">
        <f t="shared" si="14"/>
        <v>912</v>
      </c>
      <c r="B913" s="1" t="s">
        <v>1353</v>
      </c>
      <c r="C913" t="s">
        <v>947</v>
      </c>
      <c r="D913" t="s">
        <v>89</v>
      </c>
      <c r="E913" s="33" t="s">
        <v>82</v>
      </c>
      <c r="F913" s="33" t="s">
        <v>8</v>
      </c>
      <c r="G913" s="33" t="s">
        <v>7</v>
      </c>
      <c r="H913" s="33" t="s">
        <v>7</v>
      </c>
      <c r="I913" s="33" t="s">
        <v>8</v>
      </c>
      <c r="J913" s="33" t="s">
        <v>8</v>
      </c>
      <c r="K913" s="34">
        <v>0.6</v>
      </c>
      <c r="L913" s="34" t="str">
        <f>IF(Noms_de_les_cases[[#This Row],[Nivell 
d''us (%)]]&gt;0.7,"Habitual",IF(Noms_de_les_cases[[#This Row],[Nivell 
d''us (%)]]&lt;0.3,"Minoritari","Ocasional"))</f>
        <v>Ocasional</v>
      </c>
      <c r="M913" s="33" t="s">
        <v>16</v>
      </c>
      <c r="N913" s="33" t="s">
        <v>18</v>
      </c>
      <c r="O913" t="s">
        <v>1267</v>
      </c>
      <c r="P913" t="s">
        <v>1229</v>
      </c>
    </row>
    <row r="914" spans="1:16" x14ac:dyDescent="0.35">
      <c r="A914" s="1">
        <f t="shared" si="14"/>
        <v>913</v>
      </c>
      <c r="B914" s="1" t="s">
        <v>1329</v>
      </c>
      <c r="C914" t="s">
        <v>950</v>
      </c>
      <c r="D914" t="s">
        <v>89</v>
      </c>
      <c r="E914" s="33" t="s">
        <v>82</v>
      </c>
      <c r="F914" s="33" t="s">
        <v>8</v>
      </c>
      <c r="G914" s="33" t="s">
        <v>7</v>
      </c>
      <c r="H914" s="33" t="s">
        <v>7</v>
      </c>
      <c r="I914" s="33" t="s">
        <v>8</v>
      </c>
      <c r="J914" s="33" t="s">
        <v>8</v>
      </c>
      <c r="K914" s="34">
        <v>0.2</v>
      </c>
      <c r="L914" s="34" t="str">
        <f>IF(Noms_de_les_cases[[#This Row],[Nivell 
d''us (%)]]&gt;0.7,"Habitual",IF(Noms_de_les_cases[[#This Row],[Nivell 
d''us (%)]]&lt;0.3,"Minoritari","Ocasional"))</f>
        <v>Minoritari</v>
      </c>
      <c r="M914" s="33" t="s">
        <v>16</v>
      </c>
      <c r="N914" s="33" t="s">
        <v>18</v>
      </c>
      <c r="O914" t="s">
        <v>1267</v>
      </c>
      <c r="P914" t="s">
        <v>1229</v>
      </c>
    </row>
    <row r="915" spans="1:16" x14ac:dyDescent="0.35">
      <c r="A915" s="1">
        <f t="shared" si="14"/>
        <v>914</v>
      </c>
      <c r="B915" s="1" t="s">
        <v>1006</v>
      </c>
      <c r="C915" t="s">
        <v>1005</v>
      </c>
      <c r="D915" t="s">
        <v>89</v>
      </c>
      <c r="E915" s="33" t="s">
        <v>82</v>
      </c>
      <c r="F915" s="33" t="s">
        <v>7</v>
      </c>
      <c r="G915" s="33" t="s">
        <v>7</v>
      </c>
      <c r="H915" s="33" t="s">
        <v>7</v>
      </c>
      <c r="I915" s="33" t="s">
        <v>8</v>
      </c>
      <c r="J915" s="33" t="s">
        <v>8</v>
      </c>
      <c r="K915" s="34">
        <v>0.4</v>
      </c>
      <c r="L915" s="34" t="str">
        <f>IF(Noms_de_les_cases[[#This Row],[Nivell 
d''us (%)]]&gt;0.7,"Habitual",IF(Noms_de_les_cases[[#This Row],[Nivell 
d''us (%)]]&lt;0.3,"Minoritari","Ocasional"))</f>
        <v>Ocasional</v>
      </c>
      <c r="M915" s="33" t="s">
        <v>57</v>
      </c>
      <c r="N915" s="33" t="s">
        <v>18</v>
      </c>
      <c r="O915" t="s">
        <v>1267</v>
      </c>
      <c r="P915" t="s">
        <v>1272</v>
      </c>
    </row>
    <row r="916" spans="1:16" x14ac:dyDescent="0.35">
      <c r="A916" s="1">
        <f t="shared" si="14"/>
        <v>915</v>
      </c>
      <c r="B916" s="1" t="s">
        <v>491</v>
      </c>
      <c r="C916" t="s">
        <v>489</v>
      </c>
      <c r="D916" t="s">
        <v>87</v>
      </c>
      <c r="E916" s="33" t="s">
        <v>82</v>
      </c>
      <c r="F916" s="33" t="s">
        <v>7</v>
      </c>
      <c r="G916" s="33" t="s">
        <v>7</v>
      </c>
      <c r="H916" s="33" t="s">
        <v>7</v>
      </c>
      <c r="I916" s="33" t="s">
        <v>8</v>
      </c>
      <c r="J916" s="33" t="s">
        <v>8</v>
      </c>
      <c r="K916" s="34">
        <v>0.2</v>
      </c>
      <c r="L916" s="34" t="str">
        <f>IF(Noms_de_les_cases[[#This Row],[Nivell 
d''us (%)]]&gt;0.7,"Habitual",IF(Noms_de_les_cases[[#This Row],[Nivell 
d''us (%)]]&lt;0.3,"Minoritari","Ocasional"))</f>
        <v>Minoritari</v>
      </c>
      <c r="M916" s="33" t="s">
        <v>16</v>
      </c>
      <c r="N916" s="33" t="s">
        <v>17</v>
      </c>
      <c r="O916" t="s">
        <v>1267</v>
      </c>
      <c r="P916" t="s">
        <v>1272</v>
      </c>
    </row>
    <row r="917" spans="1:16" x14ac:dyDescent="0.35">
      <c r="A917" s="1">
        <f t="shared" si="14"/>
        <v>916</v>
      </c>
      <c r="B917" s="1" t="s">
        <v>1004</v>
      </c>
      <c r="C917" t="s">
        <v>1005</v>
      </c>
      <c r="D917" t="s">
        <v>89</v>
      </c>
      <c r="E917" s="33" t="s">
        <v>82</v>
      </c>
      <c r="F917" s="33" t="s">
        <v>7</v>
      </c>
      <c r="G917" s="33" t="s">
        <v>7</v>
      </c>
      <c r="H917" s="33" t="s">
        <v>7</v>
      </c>
      <c r="I917" s="33" t="s">
        <v>8</v>
      </c>
      <c r="J917" s="33" t="s">
        <v>7</v>
      </c>
      <c r="K917" s="34">
        <v>0.8</v>
      </c>
      <c r="L917" s="34" t="str">
        <f>IF(Noms_de_les_cases[[#This Row],[Nivell 
d''us (%)]]&gt;0.7,"Habitual",IF(Noms_de_les_cases[[#This Row],[Nivell 
d''us (%)]]&lt;0.3,"Minoritari","Ocasional"))</f>
        <v>Habitual</v>
      </c>
      <c r="M917" s="33" t="s">
        <v>16</v>
      </c>
      <c r="N917" s="33" t="s">
        <v>18</v>
      </c>
      <c r="O917" t="s">
        <v>1267</v>
      </c>
      <c r="P917" t="s">
        <v>1240</v>
      </c>
    </row>
    <row r="918" spans="1:16" x14ac:dyDescent="0.35">
      <c r="A918" s="1">
        <f t="shared" si="14"/>
        <v>917</v>
      </c>
      <c r="B918" s="1" t="s">
        <v>1007</v>
      </c>
      <c r="C918" t="s">
        <v>1005</v>
      </c>
      <c r="D918" t="s">
        <v>89</v>
      </c>
      <c r="E918" s="33" t="s">
        <v>82</v>
      </c>
      <c r="F918" s="33" t="s">
        <v>7</v>
      </c>
      <c r="G918" s="33" t="s">
        <v>7</v>
      </c>
      <c r="H918" s="33" t="s">
        <v>7</v>
      </c>
      <c r="I918" s="33" t="s">
        <v>8</v>
      </c>
      <c r="J918" s="33" t="s">
        <v>8</v>
      </c>
      <c r="K918" s="34">
        <v>0.4</v>
      </c>
      <c r="L918" s="34" t="str">
        <f>IF(Noms_de_les_cases[[#This Row],[Nivell 
d''us (%)]]&gt;0.7,"Habitual",IF(Noms_de_les_cases[[#This Row],[Nivell 
d''us (%)]]&lt;0.3,"Minoritari","Ocasional"))</f>
        <v>Ocasional</v>
      </c>
      <c r="M918" s="33" t="s">
        <v>16</v>
      </c>
      <c r="N918" s="33" t="s">
        <v>18</v>
      </c>
      <c r="O918" t="s">
        <v>1267</v>
      </c>
      <c r="P918" t="s">
        <v>1229</v>
      </c>
    </row>
    <row r="919" spans="1:16" x14ac:dyDescent="0.35">
      <c r="A919" s="1">
        <f t="shared" si="14"/>
        <v>918</v>
      </c>
      <c r="B919" s="1" t="s">
        <v>955</v>
      </c>
      <c r="C919" t="s">
        <v>956</v>
      </c>
      <c r="D919" t="s">
        <v>89</v>
      </c>
      <c r="E919" s="33" t="s">
        <v>82</v>
      </c>
      <c r="F919" s="33" t="s">
        <v>7</v>
      </c>
      <c r="G919" s="33" t="s">
        <v>7</v>
      </c>
      <c r="H919" s="33" t="s">
        <v>7</v>
      </c>
      <c r="I919" s="33" t="s">
        <v>7</v>
      </c>
      <c r="J919" s="33" t="s">
        <v>7</v>
      </c>
      <c r="K919" s="34">
        <v>0.8</v>
      </c>
      <c r="L919" s="34" t="str">
        <f>IF(Noms_de_les_cases[[#This Row],[Nivell 
d''us (%)]]&gt;0.7,"Habitual",IF(Noms_de_les_cases[[#This Row],[Nivell 
d''us (%)]]&lt;0.3,"Minoritari","Ocasional"))</f>
        <v>Habitual</v>
      </c>
      <c r="M919" s="33" t="s">
        <v>16</v>
      </c>
      <c r="N919" s="33" t="s">
        <v>17</v>
      </c>
      <c r="O919" t="s">
        <v>1267</v>
      </c>
      <c r="P919" t="s">
        <v>1229</v>
      </c>
    </row>
    <row r="920" spans="1:16" x14ac:dyDescent="0.35">
      <c r="A920" s="1">
        <f t="shared" si="14"/>
        <v>919</v>
      </c>
      <c r="B920" s="1" t="s">
        <v>1253</v>
      </c>
      <c r="C920" t="s">
        <v>734</v>
      </c>
      <c r="D920" t="s">
        <v>84</v>
      </c>
      <c r="E920" s="33" t="s">
        <v>81</v>
      </c>
      <c r="F920" s="33" t="s">
        <v>7</v>
      </c>
      <c r="G920" s="33" t="s">
        <v>7</v>
      </c>
      <c r="H920" s="33" t="s">
        <v>7</v>
      </c>
      <c r="I920" s="33" t="s">
        <v>8</v>
      </c>
      <c r="J920" s="33" t="s">
        <v>8</v>
      </c>
      <c r="K920" s="34">
        <v>0.4</v>
      </c>
      <c r="L920" s="34" t="str">
        <f>IF(Noms_de_les_cases[[#This Row],[Nivell 
d''us (%)]]&gt;0.7,"Habitual",IF(Noms_de_les_cases[[#This Row],[Nivell 
d''us (%)]]&lt;0.3,"Minoritari","Ocasional"))</f>
        <v>Ocasional</v>
      </c>
      <c r="M920" s="33" t="s">
        <v>16</v>
      </c>
      <c r="N920" s="33" t="s">
        <v>18</v>
      </c>
      <c r="O920" t="s">
        <v>1267</v>
      </c>
      <c r="P920" t="s">
        <v>1272</v>
      </c>
    </row>
    <row r="921" spans="1:16" x14ac:dyDescent="0.35">
      <c r="A921" s="1">
        <f t="shared" si="14"/>
        <v>920</v>
      </c>
      <c r="B921" s="1" t="s">
        <v>393</v>
      </c>
      <c r="C921" t="s">
        <v>392</v>
      </c>
      <c r="D921" t="s">
        <v>86</v>
      </c>
      <c r="E921" s="33" t="s">
        <v>81</v>
      </c>
      <c r="F921" s="33" t="s">
        <v>8</v>
      </c>
      <c r="G921" s="33" t="s">
        <v>7</v>
      </c>
      <c r="H921" s="33" t="s">
        <v>7</v>
      </c>
      <c r="I921" s="33" t="s">
        <v>8</v>
      </c>
      <c r="J921" s="33" t="s">
        <v>8</v>
      </c>
      <c r="K921" s="34">
        <v>0.2</v>
      </c>
      <c r="L921" s="34" t="str">
        <f>IF(Noms_de_les_cases[[#This Row],[Nivell 
d''us (%)]]&gt;0.7,"Habitual",IF(Noms_de_les_cases[[#This Row],[Nivell 
d''us (%)]]&lt;0.3,"Minoritari","Ocasional"))</f>
        <v>Minoritari</v>
      </c>
      <c r="M921" s="33" t="s">
        <v>16</v>
      </c>
      <c r="N921" s="33" t="s">
        <v>18</v>
      </c>
      <c r="O921" t="s">
        <v>1267</v>
      </c>
      <c r="P921" t="s">
        <v>1272</v>
      </c>
    </row>
    <row r="922" spans="1:16" x14ac:dyDescent="0.35">
      <c r="A922" s="1">
        <f t="shared" si="14"/>
        <v>921</v>
      </c>
      <c r="B922" s="1" t="s">
        <v>549</v>
      </c>
      <c r="C922" t="s">
        <v>545</v>
      </c>
      <c r="D922" t="s">
        <v>85</v>
      </c>
      <c r="E922" s="33" t="s">
        <v>81</v>
      </c>
      <c r="F922" s="33" t="s">
        <v>8</v>
      </c>
      <c r="G922" s="33" t="s">
        <v>7</v>
      </c>
      <c r="H922" s="33" t="s">
        <v>7</v>
      </c>
      <c r="I922" s="33" t="s">
        <v>8</v>
      </c>
      <c r="J922" s="33" t="s">
        <v>7</v>
      </c>
      <c r="K922" s="34">
        <v>0.8</v>
      </c>
      <c r="L922" s="34" t="str">
        <f>IF(Noms_de_les_cases[[#This Row],[Nivell 
d''us (%)]]&gt;0.7,"Habitual",IF(Noms_de_les_cases[[#This Row],[Nivell 
d''us (%)]]&lt;0.3,"Minoritari","Ocasional"))</f>
        <v>Habitual</v>
      </c>
      <c r="M922" s="33" t="s">
        <v>16</v>
      </c>
      <c r="N922" s="33" t="s">
        <v>18</v>
      </c>
      <c r="O922" t="s">
        <v>1267</v>
      </c>
      <c r="P922" t="s">
        <v>1229</v>
      </c>
    </row>
    <row r="923" spans="1:16" x14ac:dyDescent="0.35">
      <c r="A923" s="1">
        <f t="shared" si="14"/>
        <v>922</v>
      </c>
      <c r="B923" s="1" t="s">
        <v>1365</v>
      </c>
      <c r="C923" t="s">
        <v>1366</v>
      </c>
      <c r="D923" t="s">
        <v>85</v>
      </c>
      <c r="E923" s="33" t="s">
        <v>81</v>
      </c>
      <c r="F923" s="33" t="s">
        <v>8</v>
      </c>
      <c r="G923" s="33" t="s">
        <v>7</v>
      </c>
      <c r="H923" s="33" t="s">
        <v>7</v>
      </c>
      <c r="I923" s="33" t="s">
        <v>8</v>
      </c>
      <c r="J923" s="33" t="s">
        <v>8</v>
      </c>
      <c r="K923" s="34">
        <v>0.2</v>
      </c>
      <c r="L923" s="34" t="str">
        <f>IF(Noms_de_les_cases[[#This Row],[Nivell 
d''us (%)]]&gt;0.7,"Habitual",IF(Noms_de_les_cases[[#This Row],[Nivell 
d''us (%)]]&lt;0.3,"Minoritari","Ocasional"))</f>
        <v>Minoritari</v>
      </c>
      <c r="M923" s="33" t="s">
        <v>16</v>
      </c>
      <c r="N923" s="33" t="s">
        <v>18</v>
      </c>
      <c r="O923" t="s">
        <v>1267</v>
      </c>
      <c r="P923" t="s">
        <v>1233</v>
      </c>
    </row>
    <row r="924" spans="1:16" x14ac:dyDescent="0.35">
      <c r="A924" s="1">
        <f t="shared" si="14"/>
        <v>923</v>
      </c>
      <c r="B924" s="1" t="s">
        <v>568</v>
      </c>
      <c r="C924" t="s">
        <v>576</v>
      </c>
      <c r="D924" t="s">
        <v>85</v>
      </c>
      <c r="E924" s="33" t="s">
        <v>81</v>
      </c>
      <c r="F924" s="33" t="s">
        <v>7</v>
      </c>
      <c r="G924" s="33" t="s">
        <v>7</v>
      </c>
      <c r="H924" s="33" t="s">
        <v>7</v>
      </c>
      <c r="I924" s="33" t="s">
        <v>8</v>
      </c>
      <c r="J924" s="33" t="s">
        <v>8</v>
      </c>
      <c r="K924" s="34">
        <v>0.2</v>
      </c>
      <c r="L924" s="34" t="str">
        <f>IF(Noms_de_les_cases[[#This Row],[Nivell 
d''us (%)]]&gt;0.7,"Habitual",IF(Noms_de_les_cases[[#This Row],[Nivell 
d''us (%)]]&lt;0.3,"Minoritari","Ocasional"))</f>
        <v>Minoritari</v>
      </c>
      <c r="M924" s="33" t="s">
        <v>16</v>
      </c>
      <c r="N924" s="33" t="s">
        <v>18</v>
      </c>
      <c r="O924" t="s">
        <v>1267</v>
      </c>
      <c r="P924" t="s">
        <v>1232</v>
      </c>
    </row>
    <row r="925" spans="1:16" x14ac:dyDescent="0.35">
      <c r="A925" s="1">
        <f t="shared" si="14"/>
        <v>924</v>
      </c>
      <c r="B925" s="1" t="s">
        <v>1345</v>
      </c>
      <c r="C925" t="s">
        <v>52</v>
      </c>
      <c r="D925" t="s">
        <v>6</v>
      </c>
      <c r="E925" s="33" t="s">
        <v>81</v>
      </c>
      <c r="F925" s="33" t="s">
        <v>8</v>
      </c>
      <c r="G925" s="33" t="s">
        <v>7</v>
      </c>
      <c r="H925" s="33" t="s">
        <v>7</v>
      </c>
      <c r="I925" s="33" t="s">
        <v>8</v>
      </c>
      <c r="J925" s="33" t="s">
        <v>8</v>
      </c>
      <c r="K925" s="34">
        <v>0.2</v>
      </c>
      <c r="L925" s="34" t="str">
        <f>IF(Noms_de_les_cases[[#This Row],[Nivell 
d''us (%)]]&gt;0.7,"Habitual",IF(Noms_de_les_cases[[#This Row],[Nivell 
d''us (%)]]&lt;0.3,"Minoritari","Ocasional"))</f>
        <v>Minoritari</v>
      </c>
      <c r="M925" s="33" t="s">
        <v>16</v>
      </c>
      <c r="N925" s="33" t="s">
        <v>18</v>
      </c>
      <c r="O925" t="s">
        <v>1267</v>
      </c>
      <c r="P925" t="s">
        <v>1229</v>
      </c>
    </row>
    <row r="926" spans="1:16" x14ac:dyDescent="0.35">
      <c r="A926" s="1">
        <f t="shared" si="14"/>
        <v>925</v>
      </c>
      <c r="B926" s="1" t="s">
        <v>1156</v>
      </c>
      <c r="C926" t="s">
        <v>286</v>
      </c>
      <c r="D926" t="s">
        <v>92</v>
      </c>
      <c r="E926" s="33" t="s">
        <v>81</v>
      </c>
      <c r="F926" s="33" t="s">
        <v>8</v>
      </c>
      <c r="G926" s="33" t="s">
        <v>7</v>
      </c>
      <c r="H926" s="33" t="s">
        <v>7</v>
      </c>
      <c r="I926" s="33" t="s">
        <v>8</v>
      </c>
      <c r="J926" s="33" t="s">
        <v>8</v>
      </c>
      <c r="K926" s="34">
        <v>0.4</v>
      </c>
      <c r="L926" s="34" t="str">
        <f>IF(Noms_de_les_cases[[#This Row],[Nivell 
d''us (%)]]&gt;0.7,"Habitual",IF(Noms_de_les_cases[[#This Row],[Nivell 
d''us (%)]]&lt;0.3,"Minoritari","Ocasional"))</f>
        <v>Ocasional</v>
      </c>
      <c r="M926" s="33" t="s">
        <v>16</v>
      </c>
      <c r="N926" s="33" t="s">
        <v>18</v>
      </c>
      <c r="O926" t="s">
        <v>1267</v>
      </c>
      <c r="P926" t="s">
        <v>1229</v>
      </c>
    </row>
    <row r="927" spans="1:16" x14ac:dyDescent="0.35">
      <c r="A927" s="1">
        <f t="shared" si="14"/>
        <v>926</v>
      </c>
      <c r="B927" s="1" t="s">
        <v>368</v>
      </c>
      <c r="C927" t="s">
        <v>365</v>
      </c>
      <c r="D927" t="s">
        <v>92</v>
      </c>
      <c r="E927" s="33" t="s">
        <v>82</v>
      </c>
      <c r="F927" s="33" t="s">
        <v>7</v>
      </c>
      <c r="G927" s="33" t="s">
        <v>7</v>
      </c>
      <c r="H927" s="33" t="s">
        <v>7</v>
      </c>
      <c r="I927" s="33" t="s">
        <v>8</v>
      </c>
      <c r="J927" s="33" t="s">
        <v>8</v>
      </c>
      <c r="K927" s="34">
        <v>0.4</v>
      </c>
      <c r="L927" s="34" t="str">
        <f>IF(Noms_de_les_cases[[#This Row],[Nivell 
d''us (%)]]&gt;0.7,"Habitual",IF(Noms_de_les_cases[[#This Row],[Nivell 
d''us (%)]]&lt;0.3,"Minoritari","Ocasional"))</f>
        <v>Ocasional</v>
      </c>
      <c r="M927" s="33" t="s">
        <v>16</v>
      </c>
      <c r="N927" s="33" t="s">
        <v>18</v>
      </c>
      <c r="O927" t="s">
        <v>1267</v>
      </c>
      <c r="P927" t="s">
        <v>1229</v>
      </c>
    </row>
    <row r="928" spans="1:16" x14ac:dyDescent="0.35">
      <c r="A928" s="1">
        <f t="shared" si="14"/>
        <v>927</v>
      </c>
      <c r="B928" s="1" t="s">
        <v>824</v>
      </c>
      <c r="C928" t="s">
        <v>825</v>
      </c>
      <c r="D928" t="s">
        <v>24</v>
      </c>
      <c r="E928" s="33" t="s">
        <v>81</v>
      </c>
      <c r="F928" s="33" t="s">
        <v>8</v>
      </c>
      <c r="G928" s="33" t="s">
        <v>8</v>
      </c>
      <c r="H928" s="33" t="s">
        <v>7</v>
      </c>
      <c r="I928" s="33" t="s">
        <v>8</v>
      </c>
      <c r="J928" s="33" t="s">
        <v>7</v>
      </c>
      <c r="K928" s="34">
        <v>0.6</v>
      </c>
      <c r="L928" s="34" t="str">
        <f>IF(Noms_de_les_cases[[#This Row],[Nivell 
d''us (%)]]&gt;0.7,"Habitual",IF(Noms_de_les_cases[[#This Row],[Nivell 
d''us (%)]]&lt;0.3,"Minoritari","Ocasional"))</f>
        <v>Ocasional</v>
      </c>
      <c r="M928" s="33" t="s">
        <v>16</v>
      </c>
      <c r="N928" s="33" t="s">
        <v>18</v>
      </c>
      <c r="O928" t="s">
        <v>1267</v>
      </c>
      <c r="P928" t="s">
        <v>1240</v>
      </c>
    </row>
    <row r="929" spans="1:16" x14ac:dyDescent="0.35">
      <c r="A929" s="1">
        <f t="shared" si="14"/>
        <v>928</v>
      </c>
      <c r="B929" s="1" t="s">
        <v>1045</v>
      </c>
      <c r="C929" t="s">
        <v>825</v>
      </c>
      <c r="D929" t="s">
        <v>24</v>
      </c>
      <c r="E929" s="33" t="s">
        <v>81</v>
      </c>
      <c r="F929" s="33" t="s">
        <v>8</v>
      </c>
      <c r="G929" s="33" t="s">
        <v>8</v>
      </c>
      <c r="H929" s="33" t="s">
        <v>7</v>
      </c>
      <c r="I929" s="33" t="s">
        <v>8</v>
      </c>
      <c r="J929" s="33" t="s">
        <v>8</v>
      </c>
      <c r="K929" s="34">
        <v>0.2</v>
      </c>
      <c r="L929" s="34" t="str">
        <f>IF(Noms_de_les_cases[[#This Row],[Nivell 
d''us (%)]]&gt;0.7,"Habitual",IF(Noms_de_les_cases[[#This Row],[Nivell 
d''us (%)]]&lt;0.3,"Minoritari","Ocasional"))</f>
        <v>Minoritari</v>
      </c>
      <c r="M929" s="33" t="s">
        <v>16</v>
      </c>
      <c r="N929" s="33" t="s">
        <v>18</v>
      </c>
      <c r="O929" t="s">
        <v>1267</v>
      </c>
      <c r="P929" t="s">
        <v>1240</v>
      </c>
    </row>
    <row r="930" spans="1:16" x14ac:dyDescent="0.35">
      <c r="A930" s="1">
        <f t="shared" si="14"/>
        <v>929</v>
      </c>
      <c r="B930" s="1" t="s">
        <v>430</v>
      </c>
      <c r="C930" t="s">
        <v>428</v>
      </c>
      <c r="D930" t="s">
        <v>86</v>
      </c>
      <c r="E930" s="33" t="s">
        <v>81</v>
      </c>
      <c r="F930" s="33" t="s">
        <v>7</v>
      </c>
      <c r="G930" s="33" t="s">
        <v>7</v>
      </c>
      <c r="H930" s="33" t="s">
        <v>7</v>
      </c>
      <c r="I930" s="33" t="s">
        <v>8</v>
      </c>
      <c r="J930" s="33" t="s">
        <v>8</v>
      </c>
      <c r="K930" s="34">
        <v>0.2</v>
      </c>
      <c r="L930" s="34" t="str">
        <f>IF(Noms_de_les_cases[[#This Row],[Nivell 
d''us (%)]]&gt;0.7,"Habitual",IF(Noms_de_les_cases[[#This Row],[Nivell 
d''us (%)]]&lt;0.3,"Minoritari","Ocasional"))</f>
        <v>Minoritari</v>
      </c>
      <c r="M930" s="33" t="s">
        <v>16</v>
      </c>
      <c r="N930" s="33" t="s">
        <v>18</v>
      </c>
      <c r="O930" t="s">
        <v>1267</v>
      </c>
      <c r="P930" t="s">
        <v>1229</v>
      </c>
    </row>
    <row r="931" spans="1:16" x14ac:dyDescent="0.35">
      <c r="A931" s="1">
        <f t="shared" si="14"/>
        <v>930</v>
      </c>
      <c r="B931" s="1" t="s">
        <v>564</v>
      </c>
      <c r="C931" t="s">
        <v>562</v>
      </c>
      <c r="D931" t="s">
        <v>85</v>
      </c>
      <c r="E931" s="33" t="s">
        <v>81</v>
      </c>
      <c r="F931" s="33" t="s">
        <v>7</v>
      </c>
      <c r="G931" s="33" t="s">
        <v>7</v>
      </c>
      <c r="H931" s="33" t="s">
        <v>7</v>
      </c>
      <c r="I931" s="33" t="s">
        <v>8</v>
      </c>
      <c r="J931" s="33" t="s">
        <v>8</v>
      </c>
      <c r="K931" s="34">
        <v>0.2</v>
      </c>
      <c r="L931" s="34" t="str">
        <f>IF(Noms_de_les_cases[[#This Row],[Nivell 
d''us (%)]]&gt;0.7,"Habitual",IF(Noms_de_les_cases[[#This Row],[Nivell 
d''us (%)]]&lt;0.3,"Minoritari","Ocasional"))</f>
        <v>Minoritari</v>
      </c>
      <c r="M931" s="33" t="s">
        <v>16</v>
      </c>
      <c r="N931" s="33" t="s">
        <v>18</v>
      </c>
      <c r="O931" t="s">
        <v>1267</v>
      </c>
      <c r="P931" t="s">
        <v>1229</v>
      </c>
    </row>
    <row r="932" spans="1:16" x14ac:dyDescent="0.35">
      <c r="A932" s="1">
        <f t="shared" si="14"/>
        <v>931</v>
      </c>
      <c r="B932" s="1" t="s">
        <v>1046</v>
      </c>
      <c r="C932" t="s">
        <v>825</v>
      </c>
      <c r="D932" t="s">
        <v>24</v>
      </c>
      <c r="E932" s="33" t="s">
        <v>81</v>
      </c>
      <c r="F932" s="33" t="s">
        <v>8</v>
      </c>
      <c r="G932" s="33" t="s">
        <v>8</v>
      </c>
      <c r="H932" s="33" t="s">
        <v>7</v>
      </c>
      <c r="I932" s="33" t="s">
        <v>8</v>
      </c>
      <c r="J932" s="33" t="s">
        <v>7</v>
      </c>
      <c r="K932" s="34">
        <v>0.6</v>
      </c>
      <c r="L932" s="34" t="str">
        <f>IF(Noms_de_les_cases[[#This Row],[Nivell 
d''us (%)]]&gt;0.7,"Habitual",IF(Noms_de_les_cases[[#This Row],[Nivell 
d''us (%)]]&lt;0.3,"Minoritari","Ocasional"))</f>
        <v>Ocasional</v>
      </c>
      <c r="M932" s="33" t="s">
        <v>16</v>
      </c>
      <c r="N932" s="33" t="s">
        <v>18</v>
      </c>
      <c r="O932" t="s">
        <v>1267</v>
      </c>
      <c r="P932" t="s">
        <v>1229</v>
      </c>
    </row>
    <row r="933" spans="1:16" x14ac:dyDescent="0.35">
      <c r="A933" s="1">
        <f t="shared" si="14"/>
        <v>932</v>
      </c>
      <c r="B933" s="1" t="s">
        <v>596</v>
      </c>
      <c r="C933" t="s">
        <v>597</v>
      </c>
      <c r="D933" t="s">
        <v>85</v>
      </c>
      <c r="E933" s="33" t="s">
        <v>81</v>
      </c>
      <c r="F933" s="33" t="s">
        <v>8</v>
      </c>
      <c r="G933" s="33" t="s">
        <v>7</v>
      </c>
      <c r="H933" s="33" t="s">
        <v>7</v>
      </c>
      <c r="I933" s="33" t="s">
        <v>8</v>
      </c>
      <c r="J933" s="33" t="s">
        <v>7</v>
      </c>
      <c r="K933" s="34">
        <v>1</v>
      </c>
      <c r="L933" s="34" t="str">
        <f>IF(Noms_de_les_cases[[#This Row],[Nivell 
d''us (%)]]&gt;0.7,"Habitual",IF(Noms_de_les_cases[[#This Row],[Nivell 
d''us (%)]]&lt;0.3,"Minoritari","Ocasional"))</f>
        <v>Habitual</v>
      </c>
      <c r="M933" s="33" t="s">
        <v>57</v>
      </c>
      <c r="N933" s="33" t="s">
        <v>18</v>
      </c>
      <c r="O933" t="s">
        <v>1267</v>
      </c>
      <c r="P933" t="s">
        <v>1272</v>
      </c>
    </row>
    <row r="934" spans="1:16" x14ac:dyDescent="0.35">
      <c r="A934" s="1">
        <f t="shared" si="14"/>
        <v>933</v>
      </c>
      <c r="B934" s="1" t="s">
        <v>1107</v>
      </c>
      <c r="C934" t="s">
        <v>767</v>
      </c>
      <c r="D934" t="s">
        <v>24</v>
      </c>
      <c r="E934" s="33" t="s">
        <v>81</v>
      </c>
      <c r="F934" s="33" t="s">
        <v>8</v>
      </c>
      <c r="G934" s="33" t="s">
        <v>7</v>
      </c>
      <c r="H934" s="33" t="s">
        <v>7</v>
      </c>
      <c r="I934" s="33" t="s">
        <v>8</v>
      </c>
      <c r="J934" s="33" t="s">
        <v>7</v>
      </c>
      <c r="K934" s="34">
        <v>1</v>
      </c>
      <c r="L934" s="34" t="str">
        <f>IF(Noms_de_les_cases[[#This Row],[Nivell 
d''us (%)]]&gt;0.7,"Habitual",IF(Noms_de_les_cases[[#This Row],[Nivell 
d''us (%)]]&lt;0.3,"Minoritari","Ocasional"))</f>
        <v>Habitual</v>
      </c>
      <c r="M934" s="33" t="s">
        <v>57</v>
      </c>
      <c r="N934" s="33" t="s">
        <v>18</v>
      </c>
      <c r="O934" t="s">
        <v>1267</v>
      </c>
      <c r="P934" t="s">
        <v>1272</v>
      </c>
    </row>
    <row r="935" spans="1:16" x14ac:dyDescent="0.35">
      <c r="A935" s="1">
        <f t="shared" si="14"/>
        <v>934</v>
      </c>
      <c r="B935" s="1" t="s">
        <v>1363</v>
      </c>
      <c r="C935" t="s">
        <v>598</v>
      </c>
      <c r="D935" t="s">
        <v>85</v>
      </c>
      <c r="E935" s="33" t="s">
        <v>81</v>
      </c>
      <c r="F935" s="33" t="s">
        <v>8</v>
      </c>
      <c r="G935" s="33" t="s">
        <v>7</v>
      </c>
      <c r="H935" s="33" t="s">
        <v>7</v>
      </c>
      <c r="I935" s="33" t="s">
        <v>8</v>
      </c>
      <c r="J935" s="33" t="s">
        <v>7</v>
      </c>
      <c r="K935" s="34">
        <v>1</v>
      </c>
      <c r="L935" s="34" t="str">
        <f>IF(Noms_de_les_cases[[#This Row],[Nivell 
d''us (%)]]&gt;0.7,"Habitual",IF(Noms_de_les_cases[[#This Row],[Nivell 
d''us (%)]]&lt;0.3,"Minoritari","Ocasional"))</f>
        <v>Habitual</v>
      </c>
      <c r="M935" s="33" t="s">
        <v>57</v>
      </c>
      <c r="N935" s="33" t="s">
        <v>18</v>
      </c>
      <c r="O935" t="s">
        <v>1267</v>
      </c>
      <c r="P935" t="s">
        <v>1272</v>
      </c>
    </row>
    <row r="936" spans="1:16" x14ac:dyDescent="0.35">
      <c r="A936" s="1">
        <f t="shared" si="14"/>
        <v>935</v>
      </c>
      <c r="B936" s="1" t="s">
        <v>1215</v>
      </c>
      <c r="C936" t="s">
        <v>458</v>
      </c>
      <c r="D936" t="s">
        <v>86</v>
      </c>
      <c r="E936" s="33" t="s">
        <v>81</v>
      </c>
      <c r="F936" s="33" t="s">
        <v>8</v>
      </c>
      <c r="G936" s="33" t="s">
        <v>7</v>
      </c>
      <c r="H936" s="33" t="s">
        <v>7</v>
      </c>
      <c r="I936" s="33" t="s">
        <v>8</v>
      </c>
      <c r="J936" s="33" t="s">
        <v>7</v>
      </c>
      <c r="K936" s="34">
        <v>0.6</v>
      </c>
      <c r="L936" s="34" t="str">
        <f>IF(Noms_de_les_cases[[#This Row],[Nivell 
d''us (%)]]&gt;0.7,"Habitual",IF(Noms_de_les_cases[[#This Row],[Nivell 
d''us (%)]]&lt;0.3,"Minoritari","Ocasional"))</f>
        <v>Ocasional</v>
      </c>
      <c r="M936" s="33" t="s">
        <v>57</v>
      </c>
      <c r="N936" s="33" t="s">
        <v>18</v>
      </c>
      <c r="O936" t="s">
        <v>1267</v>
      </c>
      <c r="P936" t="s">
        <v>1272</v>
      </c>
    </row>
    <row r="937" spans="1:16" x14ac:dyDescent="0.35">
      <c r="A937" s="1">
        <f t="shared" si="14"/>
        <v>936</v>
      </c>
      <c r="B937" s="1" t="s">
        <v>672</v>
      </c>
      <c r="C937" t="s">
        <v>671</v>
      </c>
      <c r="D937" t="s">
        <v>84</v>
      </c>
      <c r="E937" s="33" t="s">
        <v>81</v>
      </c>
      <c r="F937" s="33" t="s">
        <v>7</v>
      </c>
      <c r="G937" s="33" t="s">
        <v>8</v>
      </c>
      <c r="H937" s="33" t="s">
        <v>7</v>
      </c>
      <c r="I937" s="33" t="s">
        <v>8</v>
      </c>
      <c r="J937" s="33" t="s">
        <v>8</v>
      </c>
      <c r="K937" s="34">
        <v>0.2</v>
      </c>
      <c r="L937" s="34" t="str">
        <f>IF(Noms_de_les_cases[[#This Row],[Nivell 
d''us (%)]]&gt;0.7,"Habitual",IF(Noms_de_les_cases[[#This Row],[Nivell 
d''us (%)]]&lt;0.3,"Minoritari","Ocasional"))</f>
        <v>Minoritari</v>
      </c>
      <c r="M937" s="33" t="s">
        <v>220</v>
      </c>
      <c r="N937" s="33" t="s">
        <v>17</v>
      </c>
      <c r="O937" t="s">
        <v>1267</v>
      </c>
      <c r="P937" t="s">
        <v>1271</v>
      </c>
    </row>
    <row r="938" spans="1:16" x14ac:dyDescent="0.35">
      <c r="A938" s="1">
        <f t="shared" si="14"/>
        <v>937</v>
      </c>
      <c r="B938" s="1" t="s">
        <v>670</v>
      </c>
      <c r="C938" t="s">
        <v>671</v>
      </c>
      <c r="D938" t="s">
        <v>84</v>
      </c>
      <c r="E938" s="33" t="s">
        <v>81</v>
      </c>
      <c r="F938" s="33" t="s">
        <v>7</v>
      </c>
      <c r="G938" s="33" t="s">
        <v>8</v>
      </c>
      <c r="H938" s="33" t="s">
        <v>7</v>
      </c>
      <c r="I938" s="33" t="s">
        <v>7</v>
      </c>
      <c r="J938" s="33" t="s">
        <v>8</v>
      </c>
      <c r="K938" s="34">
        <v>0.4</v>
      </c>
      <c r="L938" s="34" t="str">
        <f>IF(Noms_de_les_cases[[#This Row],[Nivell 
d''us (%)]]&gt;0.7,"Habitual",IF(Noms_de_les_cases[[#This Row],[Nivell 
d''us (%)]]&lt;0.3,"Minoritari","Ocasional"))</f>
        <v>Ocasional</v>
      </c>
      <c r="M938" s="33" t="s">
        <v>220</v>
      </c>
      <c r="N938" s="33" t="s">
        <v>17</v>
      </c>
      <c r="O938" t="s">
        <v>1267</v>
      </c>
      <c r="P938" t="s">
        <v>1271</v>
      </c>
    </row>
    <row r="939" spans="1:16" x14ac:dyDescent="0.35">
      <c r="A939" s="1">
        <f t="shared" si="14"/>
        <v>938</v>
      </c>
      <c r="B939" s="1" t="s">
        <v>400</v>
      </c>
      <c r="C939" t="s">
        <v>401</v>
      </c>
      <c r="D939" t="s">
        <v>86</v>
      </c>
      <c r="E939" s="33" t="s">
        <v>81</v>
      </c>
      <c r="F939" s="33" t="s">
        <v>7</v>
      </c>
      <c r="G939" s="33" t="s">
        <v>7</v>
      </c>
      <c r="H939" s="33" t="s">
        <v>7</v>
      </c>
      <c r="I939" s="33" t="s">
        <v>7</v>
      </c>
      <c r="J939" s="33" t="s">
        <v>7</v>
      </c>
      <c r="K939" s="34">
        <v>1</v>
      </c>
      <c r="L939" s="34" t="str">
        <f>IF(Noms_de_les_cases[[#This Row],[Nivell 
d''us (%)]]&gt;0.7,"Habitual",IF(Noms_de_les_cases[[#This Row],[Nivell 
d''us (%)]]&lt;0.3,"Minoritari","Ocasional"))</f>
        <v>Habitual</v>
      </c>
      <c r="M939" s="33" t="s">
        <v>57</v>
      </c>
      <c r="N939" s="33" t="s">
        <v>17</v>
      </c>
      <c r="O939" t="s">
        <v>1267</v>
      </c>
      <c r="P939" t="s">
        <v>1272</v>
      </c>
    </row>
    <row r="940" spans="1:16" x14ac:dyDescent="0.35">
      <c r="A940" s="1">
        <f t="shared" si="14"/>
        <v>939</v>
      </c>
      <c r="B940" s="1" t="s">
        <v>526</v>
      </c>
      <c r="C940" t="s">
        <v>525</v>
      </c>
      <c r="D940" t="s">
        <v>87</v>
      </c>
      <c r="E940" s="33" t="s">
        <v>82</v>
      </c>
      <c r="F940" s="33" t="s">
        <v>7</v>
      </c>
      <c r="G940" s="33" t="s">
        <v>8</v>
      </c>
      <c r="H940" s="33" t="s">
        <v>7</v>
      </c>
      <c r="I940" s="33" t="s">
        <v>8</v>
      </c>
      <c r="J940" s="33" t="s">
        <v>8</v>
      </c>
      <c r="K940" s="34">
        <v>0.2</v>
      </c>
      <c r="L940" s="34" t="str">
        <f>IF(Noms_de_les_cases[[#This Row],[Nivell 
d''us (%)]]&gt;0.7,"Habitual",IF(Noms_de_les_cases[[#This Row],[Nivell 
d''us (%)]]&lt;0.3,"Minoritari","Ocasional"))</f>
        <v>Minoritari</v>
      </c>
      <c r="M940" s="33" t="s">
        <v>57</v>
      </c>
      <c r="N940" s="33" t="s">
        <v>17</v>
      </c>
      <c r="O940" t="s">
        <v>1267</v>
      </c>
      <c r="P940" t="s">
        <v>1272</v>
      </c>
    </row>
    <row r="941" spans="1:16" x14ac:dyDescent="0.35">
      <c r="A941" s="1">
        <f t="shared" si="14"/>
        <v>940</v>
      </c>
      <c r="B941" s="1" t="s">
        <v>814</v>
      </c>
      <c r="C941" t="s">
        <v>813</v>
      </c>
      <c r="D941" t="s">
        <v>24</v>
      </c>
      <c r="E941" s="33" t="s">
        <v>82</v>
      </c>
      <c r="F941" s="33" t="s">
        <v>7</v>
      </c>
      <c r="G941" s="33" t="s">
        <v>7</v>
      </c>
      <c r="H941" s="33" t="s">
        <v>7</v>
      </c>
      <c r="I941" s="33" t="s">
        <v>8</v>
      </c>
      <c r="J941" s="33" t="s">
        <v>8</v>
      </c>
      <c r="K941" s="34">
        <v>0.4</v>
      </c>
      <c r="L941" s="34" t="str">
        <f>IF(Noms_de_les_cases[[#This Row],[Nivell 
d''us (%)]]&gt;0.7,"Habitual",IF(Noms_de_les_cases[[#This Row],[Nivell 
d''us (%)]]&lt;0.3,"Minoritari","Ocasional"))</f>
        <v>Ocasional</v>
      </c>
      <c r="M941" s="33" t="s">
        <v>14</v>
      </c>
      <c r="N941" s="33" t="s">
        <v>18</v>
      </c>
      <c r="O941" t="s">
        <v>1267</v>
      </c>
      <c r="P941" t="s">
        <v>1229</v>
      </c>
    </row>
    <row r="942" spans="1:16" x14ac:dyDescent="0.35">
      <c r="A942" s="1">
        <f t="shared" si="14"/>
        <v>941</v>
      </c>
      <c r="B942" s="1" t="s">
        <v>682</v>
      </c>
      <c r="C942" t="s">
        <v>681</v>
      </c>
      <c r="D942" t="s">
        <v>84</v>
      </c>
      <c r="E942" s="33" t="s">
        <v>81</v>
      </c>
      <c r="F942" s="33" t="s">
        <v>7</v>
      </c>
      <c r="G942" s="33" t="s">
        <v>7</v>
      </c>
      <c r="H942" s="33" t="s">
        <v>7</v>
      </c>
      <c r="I942" s="33" t="s">
        <v>8</v>
      </c>
      <c r="J942" s="33" t="s">
        <v>7</v>
      </c>
      <c r="K942" s="34">
        <v>0.8</v>
      </c>
      <c r="L942" s="34" t="str">
        <f>IF(Noms_de_les_cases[[#This Row],[Nivell 
d''us (%)]]&gt;0.7,"Habitual",IF(Noms_de_les_cases[[#This Row],[Nivell 
d''us (%)]]&lt;0.3,"Minoritari","Ocasional"))</f>
        <v>Habitual</v>
      </c>
      <c r="M942" s="33" t="s">
        <v>57</v>
      </c>
      <c r="N942" s="33" t="s">
        <v>18</v>
      </c>
      <c r="O942" t="s">
        <v>1267</v>
      </c>
      <c r="P942" t="s">
        <v>1229</v>
      </c>
    </row>
    <row r="943" spans="1:16" x14ac:dyDescent="0.35">
      <c r="A943" s="1">
        <f t="shared" si="14"/>
        <v>942</v>
      </c>
      <c r="B943" s="1" t="s">
        <v>679</v>
      </c>
      <c r="C943" t="s">
        <v>677</v>
      </c>
      <c r="D943" t="s">
        <v>84</v>
      </c>
      <c r="E943" s="33" t="s">
        <v>82</v>
      </c>
      <c r="F943" s="33" t="s">
        <v>7</v>
      </c>
      <c r="G943" s="33" t="s">
        <v>7</v>
      </c>
      <c r="H943" s="33" t="s">
        <v>7</v>
      </c>
      <c r="I943" s="33" t="s">
        <v>8</v>
      </c>
      <c r="J943" s="33" t="s">
        <v>7</v>
      </c>
      <c r="K943" s="34">
        <v>0.6</v>
      </c>
      <c r="L943" s="34" t="str">
        <f>IF(Noms_de_les_cases[[#This Row],[Nivell 
d''us (%)]]&gt;0.7,"Habitual",IF(Noms_de_les_cases[[#This Row],[Nivell 
d''us (%)]]&lt;0.3,"Minoritari","Ocasional"))</f>
        <v>Ocasional</v>
      </c>
      <c r="M943" s="33" t="s">
        <v>57</v>
      </c>
      <c r="N943" s="33" t="s">
        <v>18</v>
      </c>
      <c r="O943" t="s">
        <v>1267</v>
      </c>
      <c r="P943" t="s">
        <v>1272</v>
      </c>
    </row>
    <row r="944" spans="1:16" x14ac:dyDescent="0.35">
      <c r="A944" s="1">
        <f t="shared" si="14"/>
        <v>943</v>
      </c>
      <c r="B944" s="1" t="s">
        <v>1139</v>
      </c>
      <c r="C944" t="s">
        <v>244</v>
      </c>
      <c r="D944" t="s">
        <v>88</v>
      </c>
      <c r="E944" s="33" t="s">
        <v>81</v>
      </c>
      <c r="F944" s="33" t="s">
        <v>8</v>
      </c>
      <c r="G944" s="33" t="s">
        <v>7</v>
      </c>
      <c r="H944" s="33" t="s">
        <v>7</v>
      </c>
      <c r="I944" s="33" t="s">
        <v>8</v>
      </c>
      <c r="J944" s="33" t="s">
        <v>8</v>
      </c>
      <c r="K944" s="34">
        <v>0.4</v>
      </c>
      <c r="L944" s="34" t="str">
        <f>IF(Noms_de_les_cases[[#This Row],[Nivell 
d''us (%)]]&gt;0.7,"Habitual",IF(Noms_de_les_cases[[#This Row],[Nivell 
d''us (%)]]&lt;0.3,"Minoritari","Ocasional"))</f>
        <v>Ocasional</v>
      </c>
      <c r="M944" s="33" t="s">
        <v>57</v>
      </c>
      <c r="N944" s="33" t="s">
        <v>18</v>
      </c>
      <c r="O944" t="s">
        <v>1267</v>
      </c>
      <c r="P944" t="s">
        <v>1272</v>
      </c>
    </row>
    <row r="945" spans="1:16" x14ac:dyDescent="0.35">
      <c r="A945" s="1">
        <f t="shared" si="14"/>
        <v>944</v>
      </c>
      <c r="B945" s="1" t="s">
        <v>870</v>
      </c>
      <c r="C945" t="s">
        <v>871</v>
      </c>
      <c r="D945" t="s">
        <v>181</v>
      </c>
      <c r="E945" s="33" t="s">
        <v>81</v>
      </c>
      <c r="F945" s="33" t="s">
        <v>7</v>
      </c>
      <c r="G945" s="33" t="s">
        <v>7</v>
      </c>
      <c r="H945" s="33" t="s">
        <v>7</v>
      </c>
      <c r="I945" s="33" t="s">
        <v>7</v>
      </c>
      <c r="J945" s="33" t="s">
        <v>7</v>
      </c>
      <c r="K945" s="34">
        <v>1</v>
      </c>
      <c r="L945" s="34" t="str">
        <f>IF(Noms_de_les_cases[[#This Row],[Nivell 
d''us (%)]]&gt;0.7,"Habitual",IF(Noms_de_les_cases[[#This Row],[Nivell 
d''us (%)]]&lt;0.3,"Minoritari","Ocasional"))</f>
        <v>Habitual</v>
      </c>
      <c r="M945" s="33" t="s">
        <v>220</v>
      </c>
      <c r="N945" s="33" t="s">
        <v>18</v>
      </c>
      <c r="O945" t="s">
        <v>1267</v>
      </c>
      <c r="P945" t="s">
        <v>1271</v>
      </c>
    </row>
    <row r="946" spans="1:16" x14ac:dyDescent="0.35">
      <c r="A946" s="1">
        <f t="shared" si="14"/>
        <v>945</v>
      </c>
      <c r="B946" s="1" t="s">
        <v>521</v>
      </c>
      <c r="C946" t="s">
        <v>507</v>
      </c>
      <c r="D946" t="s">
        <v>85</v>
      </c>
      <c r="E946" s="33" t="s">
        <v>82</v>
      </c>
      <c r="F946" s="33" t="s">
        <v>8</v>
      </c>
      <c r="G946" s="33" t="s">
        <v>7</v>
      </c>
      <c r="H946" s="33" t="s">
        <v>7</v>
      </c>
      <c r="I946" s="33" t="s">
        <v>8</v>
      </c>
      <c r="J946" s="33" t="s">
        <v>7</v>
      </c>
      <c r="K946" s="34">
        <v>1</v>
      </c>
      <c r="L946" s="34" t="str">
        <f>IF(Noms_de_les_cases[[#This Row],[Nivell 
d''us (%)]]&gt;0.7,"Habitual",IF(Noms_de_les_cases[[#This Row],[Nivell 
d''us (%)]]&lt;0.3,"Minoritari","Ocasional"))</f>
        <v>Habitual</v>
      </c>
      <c r="M946" s="33" t="s">
        <v>57</v>
      </c>
      <c r="N946" s="33" t="s">
        <v>18</v>
      </c>
      <c r="O946" t="s">
        <v>1267</v>
      </c>
      <c r="P946" t="s">
        <v>1272</v>
      </c>
    </row>
    <row r="947" spans="1:16" x14ac:dyDescent="0.35">
      <c r="A947" s="1">
        <f t="shared" si="14"/>
        <v>946</v>
      </c>
      <c r="B947" s="1" t="s">
        <v>1098</v>
      </c>
      <c r="C947" t="s">
        <v>186</v>
      </c>
      <c r="D947" t="s">
        <v>91</v>
      </c>
      <c r="E947" s="33" t="s">
        <v>82</v>
      </c>
      <c r="F947" s="33" t="s">
        <v>8</v>
      </c>
      <c r="G947" s="33" t="s">
        <v>7</v>
      </c>
      <c r="H947" s="33" t="s">
        <v>7</v>
      </c>
      <c r="I947" s="33" t="s">
        <v>8</v>
      </c>
      <c r="J947" s="33" t="s">
        <v>7</v>
      </c>
      <c r="K947" s="34">
        <v>0.6</v>
      </c>
      <c r="L947" s="34" t="str">
        <f>IF(Noms_de_les_cases[[#This Row],[Nivell 
d''us (%)]]&gt;0.7,"Habitual",IF(Noms_de_les_cases[[#This Row],[Nivell 
d''us (%)]]&lt;0.3,"Minoritari","Ocasional"))</f>
        <v>Ocasional</v>
      </c>
      <c r="M947" s="33" t="s">
        <v>57</v>
      </c>
      <c r="N947" s="33" t="s">
        <v>18</v>
      </c>
      <c r="O947" t="s">
        <v>1267</v>
      </c>
      <c r="P947" t="s">
        <v>1272</v>
      </c>
    </row>
    <row r="948" spans="1:16" x14ac:dyDescent="0.35">
      <c r="A948" s="1">
        <f t="shared" si="14"/>
        <v>947</v>
      </c>
      <c r="B948" s="1" t="s">
        <v>664</v>
      </c>
      <c r="C948" t="s">
        <v>663</v>
      </c>
      <c r="D948" t="s">
        <v>84</v>
      </c>
      <c r="E948" s="33" t="s">
        <v>82</v>
      </c>
      <c r="F948" s="33" t="s">
        <v>7</v>
      </c>
      <c r="G948" s="33" t="s">
        <v>7</v>
      </c>
      <c r="H948" s="33" t="s">
        <v>7</v>
      </c>
      <c r="I948" s="33" t="s">
        <v>8</v>
      </c>
      <c r="J948" s="33" t="s">
        <v>7</v>
      </c>
      <c r="K948" s="34">
        <v>1</v>
      </c>
      <c r="L948" s="34" t="str">
        <f>IF(Noms_de_les_cases[[#This Row],[Nivell 
d''us (%)]]&gt;0.7,"Habitual",IF(Noms_de_les_cases[[#This Row],[Nivell 
d''us (%)]]&lt;0.3,"Minoritari","Ocasional"))</f>
        <v>Habitual</v>
      </c>
      <c r="M948" s="33" t="s">
        <v>57</v>
      </c>
      <c r="N948" s="33" t="s">
        <v>17</v>
      </c>
      <c r="O948" t="s">
        <v>1267</v>
      </c>
      <c r="P948" t="s">
        <v>1272</v>
      </c>
    </row>
    <row r="949" spans="1:16" x14ac:dyDescent="0.35">
      <c r="A949" s="1">
        <f t="shared" si="14"/>
        <v>948</v>
      </c>
      <c r="B949" s="1" t="s">
        <v>664</v>
      </c>
      <c r="C949" t="s">
        <v>951</v>
      </c>
      <c r="D949" t="s">
        <v>89</v>
      </c>
      <c r="E949" s="33" t="s">
        <v>82</v>
      </c>
      <c r="F949" s="33" t="s">
        <v>8</v>
      </c>
      <c r="G949" s="33" t="s">
        <v>7</v>
      </c>
      <c r="H949" s="33" t="s">
        <v>7</v>
      </c>
      <c r="I949" s="33" t="s">
        <v>8</v>
      </c>
      <c r="J949" s="33" t="s">
        <v>8</v>
      </c>
      <c r="K949" s="34">
        <v>0.2</v>
      </c>
      <c r="L949" s="34" t="str">
        <f>IF(Noms_de_les_cases[[#This Row],[Nivell 
d''us (%)]]&gt;0.7,"Habitual",IF(Noms_de_les_cases[[#This Row],[Nivell 
d''us (%)]]&lt;0.3,"Minoritari","Ocasional"))</f>
        <v>Minoritari</v>
      </c>
      <c r="M949" s="33" t="s">
        <v>57</v>
      </c>
      <c r="N949" s="33" t="s">
        <v>18</v>
      </c>
      <c r="O949" t="s">
        <v>1267</v>
      </c>
      <c r="P949" t="s">
        <v>1272</v>
      </c>
    </row>
    <row r="950" spans="1:16" x14ac:dyDescent="0.35">
      <c r="A950" s="1">
        <f t="shared" si="14"/>
        <v>949</v>
      </c>
      <c r="B950" s="1" t="s">
        <v>537</v>
      </c>
      <c r="C950" t="s">
        <v>536</v>
      </c>
      <c r="D950" t="s">
        <v>85</v>
      </c>
      <c r="E950" s="33" t="s">
        <v>82</v>
      </c>
      <c r="F950" s="33" t="s">
        <v>7</v>
      </c>
      <c r="G950" s="33" t="s">
        <v>7</v>
      </c>
      <c r="H950" s="33" t="s">
        <v>7</v>
      </c>
      <c r="I950" s="33" t="s">
        <v>8</v>
      </c>
      <c r="J950" s="33" t="s">
        <v>8</v>
      </c>
      <c r="K950" s="34">
        <v>0.4</v>
      </c>
      <c r="L950" s="34" t="str">
        <f>IF(Noms_de_les_cases[[#This Row],[Nivell 
d''us (%)]]&gt;0.7,"Habitual",IF(Noms_de_les_cases[[#This Row],[Nivell 
d''us (%)]]&lt;0.3,"Minoritari","Ocasional"))</f>
        <v>Ocasional</v>
      </c>
      <c r="M950" s="33" t="s">
        <v>15</v>
      </c>
      <c r="N950" s="33" t="s">
        <v>18</v>
      </c>
      <c r="O950" t="s">
        <v>1267</v>
      </c>
      <c r="P950" t="s">
        <v>1240</v>
      </c>
    </row>
    <row r="951" spans="1:16" x14ac:dyDescent="0.35">
      <c r="A951" s="1">
        <f t="shared" si="14"/>
        <v>950</v>
      </c>
      <c r="B951" s="1" t="s">
        <v>797</v>
      </c>
      <c r="C951" t="s">
        <v>792</v>
      </c>
      <c r="D951" t="s">
        <v>24</v>
      </c>
      <c r="E951" s="33" t="s">
        <v>82</v>
      </c>
      <c r="F951" s="33" t="s">
        <v>7</v>
      </c>
      <c r="G951" s="33" t="s">
        <v>7</v>
      </c>
      <c r="H951" s="33" t="s">
        <v>7</v>
      </c>
      <c r="I951" s="33" t="s">
        <v>8</v>
      </c>
      <c r="J951" s="33" t="s">
        <v>7</v>
      </c>
      <c r="K951" s="34">
        <v>0.8</v>
      </c>
      <c r="L951" s="34" t="str">
        <f>IF(Noms_de_les_cases[[#This Row],[Nivell 
d''us (%)]]&gt;0.7,"Habitual",IF(Noms_de_les_cases[[#This Row],[Nivell 
d''us (%)]]&lt;0.3,"Minoritari","Ocasional"))</f>
        <v>Habitual</v>
      </c>
      <c r="M951" s="33" t="s">
        <v>57</v>
      </c>
      <c r="N951" s="33" t="s">
        <v>18</v>
      </c>
      <c r="O951" t="s">
        <v>1267</v>
      </c>
      <c r="P951" t="s">
        <v>1272</v>
      </c>
    </row>
    <row r="952" spans="1:16" x14ac:dyDescent="0.35">
      <c r="A952" s="1">
        <f t="shared" si="14"/>
        <v>951</v>
      </c>
      <c r="B952" s="1" t="s">
        <v>851</v>
      </c>
      <c r="C952" t="s">
        <v>845</v>
      </c>
      <c r="D952" t="s">
        <v>181</v>
      </c>
      <c r="E952" s="33" t="s">
        <v>82</v>
      </c>
      <c r="F952" s="33" t="s">
        <v>7</v>
      </c>
      <c r="G952" s="33" t="s">
        <v>7</v>
      </c>
      <c r="H952" s="33" t="s">
        <v>7</v>
      </c>
      <c r="I952" s="33" t="s">
        <v>8</v>
      </c>
      <c r="J952" s="33" t="s">
        <v>7</v>
      </c>
      <c r="K952" s="34">
        <v>1</v>
      </c>
      <c r="L952" s="34" t="str">
        <f>IF(Noms_de_les_cases[[#This Row],[Nivell 
d''us (%)]]&gt;0.7,"Habitual",IF(Noms_de_les_cases[[#This Row],[Nivell 
d''us (%)]]&lt;0.3,"Minoritari","Ocasional"))</f>
        <v>Habitual</v>
      </c>
      <c r="M952" s="33" t="s">
        <v>15</v>
      </c>
      <c r="N952" s="33" t="s">
        <v>17</v>
      </c>
      <c r="O952" t="s">
        <v>1267</v>
      </c>
      <c r="P952" t="s">
        <v>1270</v>
      </c>
    </row>
    <row r="953" spans="1:16" x14ac:dyDescent="0.35">
      <c r="A953" s="1">
        <f t="shared" si="14"/>
        <v>952</v>
      </c>
      <c r="B953" s="1" t="s">
        <v>853</v>
      </c>
      <c r="C953" t="s">
        <v>843</v>
      </c>
      <c r="D953" t="s">
        <v>181</v>
      </c>
      <c r="E953" s="33" t="s">
        <v>82</v>
      </c>
      <c r="F953" s="33" t="s">
        <v>7</v>
      </c>
      <c r="G953" s="33" t="s">
        <v>7</v>
      </c>
      <c r="H953" s="33" t="s">
        <v>7</v>
      </c>
      <c r="I953" s="33" t="s">
        <v>8</v>
      </c>
      <c r="J953" s="33" t="s">
        <v>8</v>
      </c>
      <c r="K953" s="34">
        <v>0.2</v>
      </c>
      <c r="L953" s="34" t="str">
        <f>IF(Noms_de_les_cases[[#This Row],[Nivell 
d''us (%)]]&gt;0.7,"Habitual",IF(Noms_de_les_cases[[#This Row],[Nivell 
d''us (%)]]&lt;0.3,"Minoritari","Ocasional"))</f>
        <v>Minoritari</v>
      </c>
      <c r="M953" s="33" t="s">
        <v>15</v>
      </c>
      <c r="N953" s="33" t="s">
        <v>17</v>
      </c>
      <c r="O953" t="s">
        <v>1267</v>
      </c>
      <c r="P953" t="s">
        <v>1270</v>
      </c>
    </row>
    <row r="954" spans="1:16" x14ac:dyDescent="0.35">
      <c r="A954" s="1">
        <f t="shared" si="14"/>
        <v>953</v>
      </c>
      <c r="B954" s="1" t="s">
        <v>1279</v>
      </c>
      <c r="C954" t="s">
        <v>731</v>
      </c>
      <c r="D954" t="s">
        <v>84</v>
      </c>
      <c r="E954" s="33" t="s">
        <v>82</v>
      </c>
      <c r="F954" s="33" t="s">
        <v>7</v>
      </c>
      <c r="G954" s="33" t="s">
        <v>7</v>
      </c>
      <c r="H954" s="33" t="s">
        <v>7</v>
      </c>
      <c r="I954" s="33" t="s">
        <v>8</v>
      </c>
      <c r="J954" s="33" t="s">
        <v>7</v>
      </c>
      <c r="K954" s="34">
        <v>0.6</v>
      </c>
      <c r="L954" s="34" t="str">
        <f>IF(Noms_de_les_cases[[#This Row],[Nivell 
d''us (%)]]&gt;0.7,"Habitual",IF(Noms_de_les_cases[[#This Row],[Nivell 
d''us (%)]]&lt;0.3,"Minoritari","Ocasional"))</f>
        <v>Ocasional</v>
      </c>
      <c r="M954" s="33" t="s">
        <v>57</v>
      </c>
      <c r="N954" s="33" t="s">
        <v>18</v>
      </c>
      <c r="O954" t="s">
        <v>1267</v>
      </c>
      <c r="P954" t="s">
        <v>1272</v>
      </c>
    </row>
    <row r="955" spans="1:16" x14ac:dyDescent="0.35">
      <c r="A955" s="1">
        <f t="shared" si="14"/>
        <v>954</v>
      </c>
      <c r="B955" s="1" t="s">
        <v>778</v>
      </c>
      <c r="C955" t="s">
        <v>777</v>
      </c>
      <c r="D955" t="s">
        <v>24</v>
      </c>
      <c r="E955" s="33" t="s">
        <v>82</v>
      </c>
      <c r="F955" s="33" t="s">
        <v>7</v>
      </c>
      <c r="G955" s="33" t="s">
        <v>7</v>
      </c>
      <c r="H955" s="33" t="s">
        <v>7</v>
      </c>
      <c r="I955" s="33" t="s">
        <v>8</v>
      </c>
      <c r="J955" s="33" t="s">
        <v>7</v>
      </c>
      <c r="K955" s="34">
        <v>1</v>
      </c>
      <c r="L955" s="34" t="str">
        <f>IF(Noms_de_les_cases[[#This Row],[Nivell 
d''us (%)]]&gt;0.7,"Habitual",IF(Noms_de_les_cases[[#This Row],[Nivell 
d''us (%)]]&lt;0.3,"Minoritari","Ocasional"))</f>
        <v>Habitual</v>
      </c>
      <c r="M955" s="33" t="s">
        <v>57</v>
      </c>
      <c r="N955" s="33" t="s">
        <v>18</v>
      </c>
      <c r="O955" t="s">
        <v>1267</v>
      </c>
      <c r="P955" t="s">
        <v>1272</v>
      </c>
    </row>
    <row r="956" spans="1:16" x14ac:dyDescent="0.35">
      <c r="A956" s="1">
        <f t="shared" si="14"/>
        <v>955</v>
      </c>
      <c r="B956" s="1" t="s">
        <v>1340</v>
      </c>
      <c r="C956" t="s">
        <v>767</v>
      </c>
      <c r="D956" t="s">
        <v>24</v>
      </c>
      <c r="E956" s="33" t="s">
        <v>82</v>
      </c>
      <c r="F956" s="33" t="s">
        <v>8</v>
      </c>
      <c r="G956" s="33" t="s">
        <v>7</v>
      </c>
      <c r="H956" s="33" t="s">
        <v>7</v>
      </c>
      <c r="I956" s="33" t="s">
        <v>8</v>
      </c>
      <c r="J956" s="33" t="s">
        <v>8</v>
      </c>
      <c r="K956" s="34">
        <v>0.4</v>
      </c>
      <c r="L956" s="34" t="str">
        <f>IF(Noms_de_les_cases[[#This Row],[Nivell 
d''us (%)]]&gt;0.7,"Habitual",IF(Noms_de_les_cases[[#This Row],[Nivell 
d''us (%)]]&lt;0.3,"Minoritari","Ocasional"))</f>
        <v>Ocasional</v>
      </c>
      <c r="M956" s="33" t="s">
        <v>57</v>
      </c>
      <c r="N956" s="33" t="s">
        <v>18</v>
      </c>
      <c r="O956" t="s">
        <v>1267</v>
      </c>
      <c r="P956" t="s">
        <v>1272</v>
      </c>
    </row>
    <row r="957" spans="1:16" x14ac:dyDescent="0.35">
      <c r="A957" s="1">
        <f t="shared" si="14"/>
        <v>956</v>
      </c>
      <c r="B957" s="1" t="s">
        <v>374</v>
      </c>
      <c r="C957" t="s">
        <v>375</v>
      </c>
      <c r="D957" t="s">
        <v>92</v>
      </c>
      <c r="E957" s="33" t="s">
        <v>81</v>
      </c>
      <c r="F957" s="33" t="s">
        <v>7</v>
      </c>
      <c r="G957" s="33" t="s">
        <v>8</v>
      </c>
      <c r="H957" s="33" t="s">
        <v>7</v>
      </c>
      <c r="I957" s="33" t="s">
        <v>8</v>
      </c>
      <c r="J957" s="33" t="s">
        <v>8</v>
      </c>
      <c r="K957" s="34">
        <v>0.2</v>
      </c>
      <c r="L957" s="34" t="str">
        <f>IF(Noms_de_les_cases[[#This Row],[Nivell 
d''us (%)]]&gt;0.7,"Habitual",IF(Noms_de_les_cases[[#This Row],[Nivell 
d''us (%)]]&lt;0.3,"Minoritari","Ocasional"))</f>
        <v>Minoritari</v>
      </c>
      <c r="M957" s="33" t="s">
        <v>15</v>
      </c>
      <c r="N957" s="33" t="s">
        <v>17</v>
      </c>
      <c r="O957" t="s">
        <v>1267</v>
      </c>
      <c r="P957" t="s">
        <v>1268</v>
      </c>
    </row>
    <row r="958" spans="1:16" x14ac:dyDescent="0.35">
      <c r="A958" s="1">
        <f t="shared" si="14"/>
        <v>957</v>
      </c>
      <c r="B958" s="1" t="s">
        <v>954</v>
      </c>
      <c r="C958" t="s">
        <v>952</v>
      </c>
      <c r="D958" t="s">
        <v>89</v>
      </c>
      <c r="E958" s="33" t="s">
        <v>82</v>
      </c>
      <c r="F958" s="33" t="s">
        <v>8</v>
      </c>
      <c r="G958" s="33" t="s">
        <v>7</v>
      </c>
      <c r="H958" s="33" t="s">
        <v>7</v>
      </c>
      <c r="I958" s="33" t="s">
        <v>8</v>
      </c>
      <c r="J958" s="33" t="s">
        <v>7</v>
      </c>
      <c r="K958" s="34">
        <v>1</v>
      </c>
      <c r="L958" s="34" t="str">
        <f>IF(Noms_de_les_cases[[#This Row],[Nivell 
d''us (%)]]&gt;0.7,"Habitual",IF(Noms_de_les_cases[[#This Row],[Nivell 
d''us (%)]]&lt;0.3,"Minoritari","Ocasional"))</f>
        <v>Habitual</v>
      </c>
      <c r="M958" s="33" t="s">
        <v>16</v>
      </c>
      <c r="N958" s="33" t="s">
        <v>18</v>
      </c>
      <c r="O958" t="s">
        <v>1267</v>
      </c>
      <c r="P958" t="s">
        <v>1272</v>
      </c>
    </row>
    <row r="959" spans="1:16" x14ac:dyDescent="0.35">
      <c r="A959" s="1">
        <f t="shared" si="14"/>
        <v>958</v>
      </c>
      <c r="B959" s="1" t="s">
        <v>862</v>
      </c>
      <c r="C959" t="s">
        <v>180</v>
      </c>
      <c r="D959" t="s">
        <v>181</v>
      </c>
      <c r="E959" s="33" t="s">
        <v>82</v>
      </c>
      <c r="F959" s="33" t="s">
        <v>8</v>
      </c>
      <c r="G959" s="33" t="s">
        <v>7</v>
      </c>
      <c r="H959" s="33" t="s">
        <v>7</v>
      </c>
      <c r="I959" s="33" t="s">
        <v>8</v>
      </c>
      <c r="J959" s="33" t="s">
        <v>8</v>
      </c>
      <c r="K959" s="34">
        <v>0.4</v>
      </c>
      <c r="L959" s="34" t="str">
        <f>IF(Noms_de_les_cases[[#This Row],[Nivell 
d''us (%)]]&gt;0.7,"Habitual",IF(Noms_de_les_cases[[#This Row],[Nivell 
d''us (%)]]&lt;0.3,"Minoritari","Ocasional"))</f>
        <v>Ocasional</v>
      </c>
      <c r="M959" s="33" t="s">
        <v>16</v>
      </c>
      <c r="N959" s="33" t="s">
        <v>18</v>
      </c>
      <c r="O959" t="s">
        <v>1267</v>
      </c>
      <c r="P959" t="s">
        <v>1272</v>
      </c>
    </row>
    <row r="960" spans="1:16" x14ac:dyDescent="0.35">
      <c r="A960" s="1">
        <f t="shared" si="14"/>
        <v>959</v>
      </c>
      <c r="B960" s="1" t="s">
        <v>786</v>
      </c>
      <c r="C960" t="s">
        <v>784</v>
      </c>
      <c r="D960" t="s">
        <v>24</v>
      </c>
      <c r="E960" s="33" t="s">
        <v>82</v>
      </c>
      <c r="F960" s="33" t="s">
        <v>8</v>
      </c>
      <c r="G960" s="33" t="s">
        <v>7</v>
      </c>
      <c r="H960" s="33" t="s">
        <v>7</v>
      </c>
      <c r="I960" s="33" t="s">
        <v>8</v>
      </c>
      <c r="J960" s="33" t="s">
        <v>8</v>
      </c>
      <c r="K960" s="34">
        <v>0.4</v>
      </c>
      <c r="L960" s="34" t="str">
        <f>IF(Noms_de_les_cases[[#This Row],[Nivell 
d''us (%)]]&gt;0.7,"Habitual",IF(Noms_de_les_cases[[#This Row],[Nivell 
d''us (%)]]&lt;0.3,"Minoritari","Ocasional"))</f>
        <v>Ocasional</v>
      </c>
      <c r="M960" s="33" t="s">
        <v>16</v>
      </c>
      <c r="N960" s="33" t="s">
        <v>18</v>
      </c>
      <c r="O960" t="s">
        <v>1267</v>
      </c>
      <c r="P960" t="s">
        <v>1272</v>
      </c>
    </row>
    <row r="961" spans="1:16" x14ac:dyDescent="0.35">
      <c r="A961" s="1">
        <f t="shared" si="14"/>
        <v>960</v>
      </c>
      <c r="B961" s="1" t="s">
        <v>303</v>
      </c>
      <c r="C961" t="s">
        <v>307</v>
      </c>
      <c r="D961" t="s">
        <v>92</v>
      </c>
      <c r="E961" s="33" t="s">
        <v>82</v>
      </c>
      <c r="F961" s="33" t="s">
        <v>7</v>
      </c>
      <c r="G961" s="33" t="s">
        <v>7</v>
      </c>
      <c r="H961" s="33" t="s">
        <v>7</v>
      </c>
      <c r="I961" s="33" t="s">
        <v>7</v>
      </c>
      <c r="J961" s="33" t="s">
        <v>7</v>
      </c>
      <c r="K961" s="34">
        <v>1</v>
      </c>
      <c r="L961" s="34" t="str">
        <f>IF(Noms_de_les_cases[[#This Row],[Nivell 
d''us (%)]]&gt;0.7,"Habitual",IF(Noms_de_les_cases[[#This Row],[Nivell 
d''us (%)]]&lt;0.3,"Minoritari","Ocasional"))</f>
        <v>Habitual</v>
      </c>
      <c r="M961" s="33" t="s">
        <v>57</v>
      </c>
      <c r="N961" s="33" t="s">
        <v>18</v>
      </c>
      <c r="O961" t="s">
        <v>1267</v>
      </c>
      <c r="P961" t="s">
        <v>1272</v>
      </c>
    </row>
    <row r="962" spans="1:16" x14ac:dyDescent="0.35">
      <c r="A962" s="1">
        <f t="shared" si="14"/>
        <v>961</v>
      </c>
      <c r="B962" s="1" t="s">
        <v>612</v>
      </c>
      <c r="C962" t="s">
        <v>613</v>
      </c>
      <c r="D962" t="s">
        <v>85</v>
      </c>
      <c r="E962" s="33" t="s">
        <v>82</v>
      </c>
      <c r="F962" s="33" t="s">
        <v>7</v>
      </c>
      <c r="G962" s="33" t="s">
        <v>7</v>
      </c>
      <c r="H962" s="33" t="s">
        <v>8</v>
      </c>
      <c r="I962" s="33" t="s">
        <v>7</v>
      </c>
      <c r="J962" s="33" t="s">
        <v>7</v>
      </c>
      <c r="K962" s="34">
        <v>1</v>
      </c>
      <c r="L962" s="34" t="str">
        <f>IF(Noms_de_les_cases[[#This Row],[Nivell 
d''us (%)]]&gt;0.7,"Habitual",IF(Noms_de_les_cases[[#This Row],[Nivell 
d''us (%)]]&lt;0.3,"Minoritari","Ocasional"))</f>
        <v>Habitual</v>
      </c>
      <c r="M962" s="33" t="s">
        <v>57</v>
      </c>
      <c r="N962" s="33" t="s">
        <v>18</v>
      </c>
      <c r="O962" t="s">
        <v>1267</v>
      </c>
      <c r="P962" t="s">
        <v>1272</v>
      </c>
    </row>
    <row r="963" spans="1:16" x14ac:dyDescent="0.35">
      <c r="A963" s="1">
        <f t="shared" si="14"/>
        <v>962</v>
      </c>
      <c r="B963" s="1" t="s">
        <v>732</v>
      </c>
      <c r="C963" t="s">
        <v>1277</v>
      </c>
      <c r="D963" t="s">
        <v>84</v>
      </c>
      <c r="E963" s="33" t="s">
        <v>82</v>
      </c>
      <c r="F963" s="33" t="s">
        <v>8</v>
      </c>
      <c r="G963" s="33" t="s">
        <v>7</v>
      </c>
      <c r="H963" s="33" t="s">
        <v>7</v>
      </c>
      <c r="I963" s="33" t="s">
        <v>8</v>
      </c>
      <c r="J963" s="33" t="s">
        <v>7</v>
      </c>
      <c r="K963" s="34">
        <v>1</v>
      </c>
      <c r="L963" s="34" t="str">
        <f>IF(Noms_de_les_cases[[#This Row],[Nivell 
d''us (%)]]&gt;0.7,"Habitual",IF(Noms_de_les_cases[[#This Row],[Nivell 
d''us (%)]]&lt;0.3,"Minoritari","Ocasional"))</f>
        <v>Habitual</v>
      </c>
      <c r="M963" s="33" t="s">
        <v>57</v>
      </c>
      <c r="N963" s="33" t="s">
        <v>18</v>
      </c>
      <c r="O963" t="s">
        <v>1267</v>
      </c>
      <c r="P963" t="s">
        <v>1272</v>
      </c>
    </row>
    <row r="964" spans="1:16" x14ac:dyDescent="0.35">
      <c r="A964" s="1">
        <f t="shared" ref="A964:A1027" si="15">A963+1</f>
        <v>963</v>
      </c>
      <c r="B964" s="1" t="s">
        <v>1443</v>
      </c>
      <c r="C964" t="s">
        <v>557</v>
      </c>
      <c r="D964" t="s">
        <v>85</v>
      </c>
      <c r="E964" s="33" t="s">
        <v>82</v>
      </c>
      <c r="F964" s="33" t="s">
        <v>8</v>
      </c>
      <c r="G964" s="33" t="s">
        <v>7</v>
      </c>
      <c r="H964" s="33" t="s">
        <v>7</v>
      </c>
      <c r="I964" s="33" t="s">
        <v>8</v>
      </c>
      <c r="J964" s="33" t="s">
        <v>7</v>
      </c>
      <c r="K964" s="34">
        <v>0.6</v>
      </c>
      <c r="L964" s="34" t="str">
        <f>IF(Noms_de_les_cases[[#This Row],[Nivell 
d''us (%)]]&gt;0.7,"Habitual",IF(Noms_de_les_cases[[#This Row],[Nivell 
d''us (%)]]&lt;0.3,"Minoritari","Ocasional"))</f>
        <v>Ocasional</v>
      </c>
      <c r="M964" s="33" t="s">
        <v>57</v>
      </c>
      <c r="N964" s="33" t="s">
        <v>18</v>
      </c>
      <c r="O964" t="s">
        <v>1267</v>
      </c>
      <c r="P964" t="s">
        <v>1272</v>
      </c>
    </row>
    <row r="965" spans="1:16" x14ac:dyDescent="0.35">
      <c r="A965" s="1">
        <f t="shared" si="15"/>
        <v>964</v>
      </c>
      <c r="B965" s="1" t="s">
        <v>1168</v>
      </c>
      <c r="C965" t="s">
        <v>728</v>
      </c>
      <c r="D965" t="s">
        <v>84</v>
      </c>
      <c r="E965" s="33" t="s">
        <v>81</v>
      </c>
      <c r="F965" s="33" t="s">
        <v>8</v>
      </c>
      <c r="G965" s="33" t="s">
        <v>7</v>
      </c>
      <c r="H965" s="33" t="s">
        <v>7</v>
      </c>
      <c r="I965" s="33" t="s">
        <v>8</v>
      </c>
      <c r="J965" s="33" t="s">
        <v>7</v>
      </c>
      <c r="K965" s="34">
        <v>1</v>
      </c>
      <c r="L965" s="34" t="str">
        <f>IF(Noms_de_les_cases[[#This Row],[Nivell 
d''us (%)]]&gt;0.7,"Habitual",IF(Noms_de_les_cases[[#This Row],[Nivell 
d''us (%)]]&lt;0.3,"Minoritari","Ocasional"))</f>
        <v>Habitual</v>
      </c>
      <c r="M965" s="33" t="s">
        <v>57</v>
      </c>
      <c r="N965" s="33" t="s">
        <v>18</v>
      </c>
      <c r="O965" t="s">
        <v>1267</v>
      </c>
      <c r="P965" t="s">
        <v>1272</v>
      </c>
    </row>
    <row r="966" spans="1:16" x14ac:dyDescent="0.35">
      <c r="A966" s="1">
        <f t="shared" si="15"/>
        <v>965</v>
      </c>
      <c r="B966" s="1" t="s">
        <v>1316</v>
      </c>
      <c r="C966" t="s">
        <v>813</v>
      </c>
      <c r="D966" t="s">
        <v>24</v>
      </c>
      <c r="E966" s="33" t="s">
        <v>82</v>
      </c>
      <c r="F966" s="33" t="s">
        <v>7</v>
      </c>
      <c r="G966" s="33" t="s">
        <v>7</v>
      </c>
      <c r="H966" s="33" t="s">
        <v>7</v>
      </c>
      <c r="I966" s="33" t="s">
        <v>7</v>
      </c>
      <c r="J966" s="33" t="s">
        <v>7</v>
      </c>
      <c r="K966" s="34">
        <v>0.6</v>
      </c>
      <c r="L966" s="34" t="str">
        <f>IF(Noms_de_les_cases[[#This Row],[Nivell 
d''us (%)]]&gt;0.7,"Habitual",IF(Noms_de_les_cases[[#This Row],[Nivell 
d''us (%)]]&lt;0.3,"Minoritari","Ocasional"))</f>
        <v>Ocasional</v>
      </c>
      <c r="M966" s="33" t="s">
        <v>57</v>
      </c>
      <c r="N966" s="33" t="s">
        <v>18</v>
      </c>
      <c r="O966" t="s">
        <v>1267</v>
      </c>
      <c r="P966" t="s">
        <v>1272</v>
      </c>
    </row>
    <row r="967" spans="1:16" x14ac:dyDescent="0.35">
      <c r="A967" s="1">
        <f t="shared" si="15"/>
        <v>966</v>
      </c>
      <c r="B967" s="1" t="s">
        <v>504</v>
      </c>
      <c r="C967" t="s">
        <v>506</v>
      </c>
      <c r="D967" t="s">
        <v>85</v>
      </c>
      <c r="E967" s="33" t="s">
        <v>82</v>
      </c>
      <c r="F967" s="33" t="s">
        <v>8</v>
      </c>
      <c r="G967" s="33" t="s">
        <v>7</v>
      </c>
      <c r="H967" s="33" t="s">
        <v>7</v>
      </c>
      <c r="I967" s="33" t="s">
        <v>8</v>
      </c>
      <c r="J967" s="33" t="s">
        <v>7</v>
      </c>
      <c r="K967" s="34">
        <v>0.6</v>
      </c>
      <c r="L967" s="34" t="str">
        <f>IF(Noms_de_les_cases[[#This Row],[Nivell 
d''us (%)]]&gt;0.7,"Habitual",IF(Noms_de_les_cases[[#This Row],[Nivell 
d''us (%)]]&lt;0.3,"Minoritari","Ocasional"))</f>
        <v>Ocasional</v>
      </c>
      <c r="M967" s="33" t="s">
        <v>57</v>
      </c>
      <c r="N967" s="33" t="s">
        <v>18</v>
      </c>
      <c r="O967" t="s">
        <v>1267</v>
      </c>
      <c r="P967" t="s">
        <v>1272</v>
      </c>
    </row>
    <row r="968" spans="1:16" x14ac:dyDescent="0.35">
      <c r="A968" s="1">
        <f t="shared" si="15"/>
        <v>967</v>
      </c>
      <c r="B968" s="1" t="s">
        <v>1310</v>
      </c>
      <c r="C968" t="s">
        <v>1198</v>
      </c>
      <c r="D968" t="s">
        <v>181</v>
      </c>
      <c r="E968" s="33" t="s">
        <v>82</v>
      </c>
      <c r="F968" s="33" t="s">
        <v>8</v>
      </c>
      <c r="G968" s="33" t="s">
        <v>7</v>
      </c>
      <c r="H968" s="33" t="s">
        <v>7</v>
      </c>
      <c r="I968" s="33" t="s">
        <v>8</v>
      </c>
      <c r="J968" s="33" t="s">
        <v>8</v>
      </c>
      <c r="K968" s="34">
        <v>0.2</v>
      </c>
      <c r="L968" s="34" t="str">
        <f>IF(Noms_de_les_cases[[#This Row],[Nivell 
d''us (%)]]&gt;0.7,"Habitual",IF(Noms_de_les_cases[[#This Row],[Nivell 
d''us (%)]]&lt;0.3,"Minoritari","Ocasional"))</f>
        <v>Minoritari</v>
      </c>
      <c r="M968" s="33" t="s">
        <v>57</v>
      </c>
      <c r="N968" s="33" t="s">
        <v>18</v>
      </c>
      <c r="O968" t="s">
        <v>1267</v>
      </c>
      <c r="P968" t="s">
        <v>1272</v>
      </c>
    </row>
    <row r="969" spans="1:16" x14ac:dyDescent="0.35">
      <c r="A969" s="1">
        <f t="shared" si="15"/>
        <v>968</v>
      </c>
      <c r="B969" s="1" t="s">
        <v>1311</v>
      </c>
      <c r="C969" t="s">
        <v>403</v>
      </c>
      <c r="D969" t="s">
        <v>86</v>
      </c>
      <c r="E969" s="33" t="s">
        <v>82</v>
      </c>
      <c r="F969" s="33" t="s">
        <v>7</v>
      </c>
      <c r="G969" s="33" t="s">
        <v>7</v>
      </c>
      <c r="H969" s="33" t="s">
        <v>7</v>
      </c>
      <c r="I969" s="33" t="s">
        <v>8</v>
      </c>
      <c r="J969" s="33" t="s">
        <v>7</v>
      </c>
      <c r="K969" s="34">
        <v>1</v>
      </c>
      <c r="L969" s="34" t="str">
        <f>IF(Noms_de_les_cases[[#This Row],[Nivell 
d''us (%)]]&gt;0.7,"Habitual",IF(Noms_de_les_cases[[#This Row],[Nivell 
d''us (%)]]&lt;0.3,"Minoritari","Ocasional"))</f>
        <v>Habitual</v>
      </c>
      <c r="M969" s="33" t="s">
        <v>57</v>
      </c>
      <c r="N969" s="33" t="s">
        <v>18</v>
      </c>
      <c r="O969" t="s">
        <v>1267</v>
      </c>
      <c r="P969" t="s">
        <v>1272</v>
      </c>
    </row>
    <row r="970" spans="1:16" x14ac:dyDescent="0.35">
      <c r="A970" s="1">
        <f t="shared" si="15"/>
        <v>969</v>
      </c>
      <c r="B970" s="1" t="s">
        <v>367</v>
      </c>
      <c r="C970" t="s">
        <v>365</v>
      </c>
      <c r="D970" t="s">
        <v>92</v>
      </c>
      <c r="E970" s="33" t="s">
        <v>82</v>
      </c>
      <c r="F970" s="33" t="s">
        <v>7</v>
      </c>
      <c r="G970" s="33" t="s">
        <v>7</v>
      </c>
      <c r="H970" s="33" t="s">
        <v>7</v>
      </c>
      <c r="I970" s="33" t="s">
        <v>8</v>
      </c>
      <c r="J970" s="33" t="s">
        <v>8</v>
      </c>
      <c r="K970" s="34">
        <v>0.4</v>
      </c>
      <c r="L970" s="34" t="str">
        <f>IF(Noms_de_les_cases[[#This Row],[Nivell 
d''us (%)]]&gt;0.7,"Habitual",IF(Noms_de_les_cases[[#This Row],[Nivell 
d''us (%)]]&lt;0.3,"Minoritari","Ocasional"))</f>
        <v>Ocasional</v>
      </c>
      <c r="M970" s="33" t="s">
        <v>14</v>
      </c>
      <c r="N970" s="33" t="s">
        <v>18</v>
      </c>
      <c r="O970" t="s">
        <v>1267</v>
      </c>
      <c r="P970" t="s">
        <v>1229</v>
      </c>
    </row>
    <row r="971" spans="1:16" x14ac:dyDescent="0.35">
      <c r="A971" s="1">
        <f t="shared" si="15"/>
        <v>970</v>
      </c>
      <c r="B971" s="1" t="s">
        <v>523</v>
      </c>
      <c r="C971" t="s">
        <v>510</v>
      </c>
      <c r="D971" t="s">
        <v>85</v>
      </c>
      <c r="E971" s="33" t="s">
        <v>82</v>
      </c>
      <c r="F971" s="33" t="s">
        <v>7</v>
      </c>
      <c r="G971" s="33" t="s">
        <v>7</v>
      </c>
      <c r="H971" s="33" t="s">
        <v>7</v>
      </c>
      <c r="I971" s="33" t="s">
        <v>8</v>
      </c>
      <c r="J971" s="33" t="s">
        <v>7</v>
      </c>
      <c r="K971" s="34">
        <v>0.6</v>
      </c>
      <c r="L971" s="34" t="str">
        <f>IF(Noms_de_les_cases[[#This Row],[Nivell 
d''us (%)]]&gt;0.7,"Habitual",IF(Noms_de_les_cases[[#This Row],[Nivell 
d''us (%)]]&lt;0.3,"Minoritari","Ocasional"))</f>
        <v>Ocasional</v>
      </c>
      <c r="M971" s="33" t="s">
        <v>15</v>
      </c>
      <c r="N971" s="33" t="s">
        <v>18</v>
      </c>
      <c r="O971" t="s">
        <v>1267</v>
      </c>
      <c r="P971" t="s">
        <v>1272</v>
      </c>
    </row>
    <row r="972" spans="1:16" x14ac:dyDescent="0.35">
      <c r="A972" s="1">
        <f t="shared" si="15"/>
        <v>971</v>
      </c>
      <c r="B972" s="1" t="s">
        <v>522</v>
      </c>
      <c r="C972" t="s">
        <v>510</v>
      </c>
      <c r="D972" t="s">
        <v>85</v>
      </c>
      <c r="E972" s="33" t="s">
        <v>82</v>
      </c>
      <c r="F972" s="33" t="s">
        <v>7</v>
      </c>
      <c r="G972" s="33" t="s">
        <v>7</v>
      </c>
      <c r="H972" s="33" t="s">
        <v>7</v>
      </c>
      <c r="I972" s="33" t="s">
        <v>8</v>
      </c>
      <c r="J972" s="33" t="s">
        <v>7</v>
      </c>
      <c r="K972" s="34">
        <v>0.6</v>
      </c>
      <c r="L972" s="34" t="str">
        <f>IF(Noms_de_les_cases[[#This Row],[Nivell 
d''us (%)]]&gt;0.7,"Habitual",IF(Noms_de_les_cases[[#This Row],[Nivell 
d''us (%)]]&lt;0.3,"Minoritari","Ocasional"))</f>
        <v>Ocasional</v>
      </c>
      <c r="M972" s="33" t="s">
        <v>57</v>
      </c>
      <c r="N972" s="33" t="s">
        <v>18</v>
      </c>
      <c r="O972" t="s">
        <v>1267</v>
      </c>
      <c r="P972" t="s">
        <v>1272</v>
      </c>
    </row>
    <row r="973" spans="1:16" x14ac:dyDescent="0.35">
      <c r="A973" s="1">
        <f t="shared" si="15"/>
        <v>972</v>
      </c>
      <c r="B973" s="1" t="s">
        <v>1330</v>
      </c>
      <c r="C973" t="s">
        <v>950</v>
      </c>
      <c r="D973" t="s">
        <v>89</v>
      </c>
      <c r="E973" s="33" t="s">
        <v>82</v>
      </c>
      <c r="F973" s="33" t="s">
        <v>8</v>
      </c>
      <c r="G973" s="33" t="s">
        <v>7</v>
      </c>
      <c r="H973" s="33" t="s">
        <v>7</v>
      </c>
      <c r="I973" s="33" t="s">
        <v>8</v>
      </c>
      <c r="J973" s="33" t="s">
        <v>7</v>
      </c>
      <c r="K973" s="34">
        <v>0.8</v>
      </c>
      <c r="L973" s="34" t="str">
        <f>IF(Noms_de_les_cases[[#This Row],[Nivell 
d''us (%)]]&gt;0.7,"Habitual",IF(Noms_de_les_cases[[#This Row],[Nivell 
d''us (%)]]&lt;0.3,"Minoritari","Ocasional"))</f>
        <v>Habitual</v>
      </c>
      <c r="M973" s="33" t="s">
        <v>57</v>
      </c>
      <c r="N973" s="33" t="s">
        <v>18</v>
      </c>
      <c r="O973" t="s">
        <v>1267</v>
      </c>
      <c r="P973" t="s">
        <v>1272</v>
      </c>
    </row>
    <row r="974" spans="1:16" x14ac:dyDescent="0.35">
      <c r="A974" s="1">
        <f t="shared" si="15"/>
        <v>973</v>
      </c>
      <c r="B974" s="1" t="s">
        <v>573</v>
      </c>
      <c r="C974" t="s">
        <v>570</v>
      </c>
      <c r="D974" t="s">
        <v>85</v>
      </c>
      <c r="E974" s="33" t="s">
        <v>82</v>
      </c>
      <c r="F974" s="33" t="s">
        <v>8</v>
      </c>
      <c r="G974" s="33" t="s">
        <v>7</v>
      </c>
      <c r="H974" s="33" t="s">
        <v>7</v>
      </c>
      <c r="I974" s="33" t="s">
        <v>8</v>
      </c>
      <c r="J974" s="33" t="s">
        <v>7</v>
      </c>
      <c r="K974" s="34">
        <v>1</v>
      </c>
      <c r="L974" s="34" t="str">
        <f>IF(Noms_de_les_cases[[#This Row],[Nivell 
d''us (%)]]&gt;0.7,"Habitual",IF(Noms_de_les_cases[[#This Row],[Nivell 
d''us (%)]]&lt;0.3,"Minoritari","Ocasional"))</f>
        <v>Habitual</v>
      </c>
      <c r="M974" s="33" t="s">
        <v>57</v>
      </c>
      <c r="N974" s="33" t="s">
        <v>18</v>
      </c>
      <c r="O974" t="s">
        <v>1267</v>
      </c>
      <c r="P974" t="s">
        <v>1272</v>
      </c>
    </row>
    <row r="975" spans="1:16" x14ac:dyDescent="0.35">
      <c r="A975" s="1">
        <f t="shared" si="15"/>
        <v>974</v>
      </c>
      <c r="B975" s="1" t="s">
        <v>1312</v>
      </c>
      <c r="C975" t="s">
        <v>827</v>
      </c>
      <c r="D975" t="s">
        <v>181</v>
      </c>
      <c r="E975" s="33" t="s">
        <v>82</v>
      </c>
      <c r="F975" s="33" t="s">
        <v>8</v>
      </c>
      <c r="G975" s="33" t="s">
        <v>7</v>
      </c>
      <c r="H975" s="33" t="s">
        <v>7</v>
      </c>
      <c r="I975" s="33" t="s">
        <v>8</v>
      </c>
      <c r="J975" s="33" t="s">
        <v>7</v>
      </c>
      <c r="K975" s="34">
        <v>1</v>
      </c>
      <c r="L975" s="34" t="str">
        <f>IF(Noms_de_les_cases[[#This Row],[Nivell 
d''us (%)]]&gt;0.7,"Habitual",IF(Noms_de_les_cases[[#This Row],[Nivell 
d''us (%)]]&lt;0.3,"Minoritari","Ocasional"))</f>
        <v>Habitual</v>
      </c>
      <c r="M975" s="33" t="s">
        <v>57</v>
      </c>
      <c r="N975" s="33" t="s">
        <v>18</v>
      </c>
      <c r="O975" t="s">
        <v>1267</v>
      </c>
      <c r="P975" t="s">
        <v>1240</v>
      </c>
    </row>
    <row r="976" spans="1:16" x14ac:dyDescent="0.35">
      <c r="A976" s="1">
        <f t="shared" si="15"/>
        <v>975</v>
      </c>
      <c r="B976" s="1" t="s">
        <v>1313</v>
      </c>
      <c r="C976" t="s">
        <v>788</v>
      </c>
      <c r="D976" t="s">
        <v>24</v>
      </c>
      <c r="E976" s="33" t="s">
        <v>82</v>
      </c>
      <c r="F976" s="33" t="s">
        <v>8</v>
      </c>
      <c r="G976" s="33" t="s">
        <v>7</v>
      </c>
      <c r="H976" s="33" t="s">
        <v>7</v>
      </c>
      <c r="I976" s="33" t="s">
        <v>8</v>
      </c>
      <c r="J976" s="33" t="s">
        <v>7</v>
      </c>
      <c r="K976" s="34">
        <v>0.8</v>
      </c>
      <c r="L976" s="34" t="str">
        <f>IF(Noms_de_les_cases[[#This Row],[Nivell 
d''us (%)]]&gt;0.7,"Habitual",IF(Noms_de_les_cases[[#This Row],[Nivell 
d''us (%)]]&lt;0.3,"Minoritari","Ocasional"))</f>
        <v>Habitual</v>
      </c>
      <c r="M976" s="33" t="s">
        <v>57</v>
      </c>
      <c r="N976" s="33" t="s">
        <v>18</v>
      </c>
      <c r="O976" t="s">
        <v>1267</v>
      </c>
      <c r="P976" t="s">
        <v>1272</v>
      </c>
    </row>
    <row r="977" spans="1:16" x14ac:dyDescent="0.35">
      <c r="A977" s="1">
        <f t="shared" si="15"/>
        <v>976</v>
      </c>
      <c r="B977" s="1" t="s">
        <v>1314</v>
      </c>
      <c r="C977" t="s">
        <v>104</v>
      </c>
      <c r="D977" t="s">
        <v>90</v>
      </c>
      <c r="E977" s="33" t="s">
        <v>82</v>
      </c>
      <c r="F977" s="33" t="s">
        <v>8</v>
      </c>
      <c r="G977" s="33" t="s">
        <v>7</v>
      </c>
      <c r="H977" s="33" t="s">
        <v>7</v>
      </c>
      <c r="I977" s="33" t="s">
        <v>8</v>
      </c>
      <c r="J977" s="33" t="s">
        <v>7</v>
      </c>
      <c r="K977" s="34">
        <v>1</v>
      </c>
      <c r="L977" s="34" t="str">
        <f>IF(Noms_de_les_cases[[#This Row],[Nivell 
d''us (%)]]&gt;0.7,"Habitual",IF(Noms_de_les_cases[[#This Row],[Nivell 
d''us (%)]]&lt;0.3,"Minoritari","Ocasional"))</f>
        <v>Habitual</v>
      </c>
      <c r="M977" s="33" t="s">
        <v>57</v>
      </c>
      <c r="N977" s="33" t="s">
        <v>18</v>
      </c>
      <c r="O977" t="s">
        <v>1267</v>
      </c>
      <c r="P977" t="s">
        <v>1272</v>
      </c>
    </row>
    <row r="978" spans="1:16" x14ac:dyDescent="0.35">
      <c r="A978" s="1">
        <f t="shared" si="15"/>
        <v>977</v>
      </c>
      <c r="B978" s="1" t="s">
        <v>1315</v>
      </c>
      <c r="C978" t="s">
        <v>392</v>
      </c>
      <c r="D978" t="s">
        <v>86</v>
      </c>
      <c r="E978" s="33" t="s">
        <v>82</v>
      </c>
      <c r="F978" s="33" t="s">
        <v>8</v>
      </c>
      <c r="G978" s="33" t="s">
        <v>7</v>
      </c>
      <c r="H978" s="33" t="s">
        <v>7</v>
      </c>
      <c r="I978" s="33" t="s">
        <v>8</v>
      </c>
      <c r="J978" s="33" t="s">
        <v>7</v>
      </c>
      <c r="K978" s="34">
        <v>1</v>
      </c>
      <c r="L978" s="34" t="str">
        <f>IF(Noms_de_les_cases[[#This Row],[Nivell 
d''us (%)]]&gt;0.7,"Habitual",IF(Noms_de_les_cases[[#This Row],[Nivell 
d''us (%)]]&lt;0.3,"Minoritari","Ocasional"))</f>
        <v>Habitual</v>
      </c>
      <c r="M978" s="33" t="s">
        <v>57</v>
      </c>
      <c r="N978" s="33" t="s">
        <v>18</v>
      </c>
      <c r="O978" t="s">
        <v>1267</v>
      </c>
      <c r="P978" t="s">
        <v>1272</v>
      </c>
    </row>
    <row r="979" spans="1:16" x14ac:dyDescent="0.35">
      <c r="A979" s="1">
        <f t="shared" si="15"/>
        <v>978</v>
      </c>
      <c r="B979" s="1" t="s">
        <v>781</v>
      </c>
      <c r="C979" t="s">
        <v>780</v>
      </c>
      <c r="D979" t="s">
        <v>24</v>
      </c>
      <c r="E979" s="33" t="s">
        <v>82</v>
      </c>
      <c r="F979" s="33" t="s">
        <v>7</v>
      </c>
      <c r="G979" s="33" t="s">
        <v>7</v>
      </c>
      <c r="H979" s="33" t="s">
        <v>7</v>
      </c>
      <c r="I979" s="33" t="s">
        <v>8</v>
      </c>
      <c r="J979" s="33" t="s">
        <v>7</v>
      </c>
      <c r="K979" s="34">
        <v>1</v>
      </c>
      <c r="L979" s="34" t="str">
        <f>IF(Noms_de_les_cases[[#This Row],[Nivell 
d''us (%)]]&gt;0.7,"Habitual",IF(Noms_de_les_cases[[#This Row],[Nivell 
d''us (%)]]&lt;0.3,"Minoritari","Ocasional"))</f>
        <v>Habitual</v>
      </c>
      <c r="M979" s="33" t="s">
        <v>57</v>
      </c>
      <c r="N979" s="33" t="s">
        <v>18</v>
      </c>
      <c r="O979" t="s">
        <v>1267</v>
      </c>
      <c r="P979" t="s">
        <v>1272</v>
      </c>
    </row>
    <row r="980" spans="1:16" x14ac:dyDescent="0.35">
      <c r="A980" s="1">
        <f t="shared" si="15"/>
        <v>979</v>
      </c>
      <c r="B980" s="1" t="s">
        <v>160</v>
      </c>
      <c r="C980" t="s">
        <v>23</v>
      </c>
      <c r="D980" t="s">
        <v>24</v>
      </c>
      <c r="E980" s="33" t="s">
        <v>82</v>
      </c>
      <c r="F980" s="33" t="s">
        <v>8</v>
      </c>
      <c r="G980" s="33" t="s">
        <v>7</v>
      </c>
      <c r="H980" s="33" t="s">
        <v>7</v>
      </c>
      <c r="I980" s="33" t="s">
        <v>8</v>
      </c>
      <c r="J980" s="33" t="s">
        <v>8</v>
      </c>
      <c r="K980" s="34">
        <v>0.4</v>
      </c>
      <c r="L980" s="34" t="str">
        <f>IF(Noms_de_les_cases[[#This Row],[Nivell 
d''us (%)]]&gt;0.7,"Habitual",IF(Noms_de_les_cases[[#This Row],[Nivell 
d''us (%)]]&lt;0.3,"Minoritari","Ocasional"))</f>
        <v>Ocasional</v>
      </c>
      <c r="M980" s="33" t="s">
        <v>57</v>
      </c>
      <c r="N980" s="33" t="s">
        <v>18</v>
      </c>
      <c r="O980" t="s">
        <v>1267</v>
      </c>
      <c r="P980" t="s">
        <v>1272</v>
      </c>
    </row>
    <row r="981" spans="1:16" x14ac:dyDescent="0.35">
      <c r="A981" s="1">
        <f t="shared" si="15"/>
        <v>980</v>
      </c>
      <c r="B981" s="1" t="s">
        <v>1306</v>
      </c>
      <c r="C981" t="s">
        <v>1305</v>
      </c>
      <c r="D981" t="s">
        <v>84</v>
      </c>
      <c r="E981" s="33" t="s">
        <v>82</v>
      </c>
      <c r="F981" s="33" t="s">
        <v>8</v>
      </c>
      <c r="G981" s="33" t="s">
        <v>7</v>
      </c>
      <c r="H981" s="33" t="s">
        <v>7</v>
      </c>
      <c r="I981" s="33" t="s">
        <v>8</v>
      </c>
      <c r="J981" s="33" t="s">
        <v>8</v>
      </c>
      <c r="K981" s="34">
        <v>0.4</v>
      </c>
      <c r="L981" s="34" t="str">
        <f>IF(Noms_de_les_cases[[#This Row],[Nivell 
d''us (%)]]&gt;0.7,"Habitual",IF(Noms_de_les_cases[[#This Row],[Nivell 
d''us (%)]]&lt;0.3,"Minoritari","Ocasional"))</f>
        <v>Ocasional</v>
      </c>
      <c r="M981" s="33" t="s">
        <v>57</v>
      </c>
      <c r="N981" s="33" t="s">
        <v>18</v>
      </c>
      <c r="O981" t="s">
        <v>1267</v>
      </c>
      <c r="P981" t="s">
        <v>1272</v>
      </c>
    </row>
    <row r="982" spans="1:16" x14ac:dyDescent="0.35">
      <c r="A982" s="1">
        <f t="shared" si="15"/>
        <v>981</v>
      </c>
      <c r="B982" s="1" t="s">
        <v>1433</v>
      </c>
      <c r="C982" t="s">
        <v>570</v>
      </c>
      <c r="D982" t="s">
        <v>85</v>
      </c>
      <c r="E982" s="33" t="s">
        <v>82</v>
      </c>
      <c r="F982" s="33" t="s">
        <v>8</v>
      </c>
      <c r="G982" s="33" t="s">
        <v>7</v>
      </c>
      <c r="H982" s="33" t="s">
        <v>7</v>
      </c>
      <c r="I982" s="33" t="s">
        <v>8</v>
      </c>
      <c r="J982" s="33" t="s">
        <v>7</v>
      </c>
      <c r="K982" s="34">
        <v>1</v>
      </c>
      <c r="L982" s="34" t="str">
        <f>IF(Noms_de_les_cases[[#This Row],[Nivell 
d''us (%)]]&gt;0.7,"Habitual",IF(Noms_de_les_cases[[#This Row],[Nivell 
d''us (%)]]&lt;0.3,"Minoritari","Ocasional"))</f>
        <v>Habitual</v>
      </c>
      <c r="M982" s="33" t="s">
        <v>57</v>
      </c>
      <c r="N982" s="33" t="s">
        <v>18</v>
      </c>
      <c r="O982" t="s">
        <v>1267</v>
      </c>
      <c r="P982" t="s">
        <v>1272</v>
      </c>
    </row>
    <row r="983" spans="1:16" x14ac:dyDescent="0.35">
      <c r="A983" s="1">
        <f t="shared" si="15"/>
        <v>982</v>
      </c>
      <c r="B983" s="1" t="s">
        <v>1377</v>
      </c>
      <c r="C983" t="s">
        <v>545</v>
      </c>
      <c r="D983" t="s">
        <v>85</v>
      </c>
      <c r="E983" s="33" t="s">
        <v>82</v>
      </c>
      <c r="F983" s="33" t="s">
        <v>8</v>
      </c>
      <c r="G983" s="33" t="s">
        <v>7</v>
      </c>
      <c r="H983" s="33" t="s">
        <v>7</v>
      </c>
      <c r="I983" s="33" t="s">
        <v>8</v>
      </c>
      <c r="J983" s="33" t="s">
        <v>7</v>
      </c>
      <c r="K983" s="34">
        <v>1</v>
      </c>
      <c r="L983" s="34" t="str">
        <f>IF(Noms_de_les_cases[[#This Row],[Nivell 
d''us (%)]]&gt;0.7,"Habitual",IF(Noms_de_les_cases[[#This Row],[Nivell 
d''us (%)]]&lt;0.3,"Minoritari","Ocasional"))</f>
        <v>Habitual</v>
      </c>
      <c r="M983" s="33" t="s">
        <v>57</v>
      </c>
      <c r="N983" s="33" t="s">
        <v>18</v>
      </c>
      <c r="O983" t="s">
        <v>1267</v>
      </c>
      <c r="P983" t="s">
        <v>1272</v>
      </c>
    </row>
    <row r="984" spans="1:16" x14ac:dyDescent="0.35">
      <c r="A984" s="1">
        <f t="shared" si="15"/>
        <v>983</v>
      </c>
      <c r="B984" s="1" t="s">
        <v>1334</v>
      </c>
      <c r="C984" t="s">
        <v>36</v>
      </c>
      <c r="D984" t="s">
        <v>6</v>
      </c>
      <c r="E984" s="33" t="s">
        <v>82</v>
      </c>
      <c r="F984" s="33" t="s">
        <v>8</v>
      </c>
      <c r="G984" s="33" t="s">
        <v>7</v>
      </c>
      <c r="H984" s="33" t="s">
        <v>7</v>
      </c>
      <c r="I984" s="33" t="s">
        <v>8</v>
      </c>
      <c r="J984" s="33" t="s">
        <v>8</v>
      </c>
      <c r="K984" s="34">
        <v>0.6</v>
      </c>
      <c r="L984" s="34" t="str">
        <f>IF(Noms_de_les_cases[[#This Row],[Nivell 
d''us (%)]]&gt;0.7,"Habitual",IF(Noms_de_les_cases[[#This Row],[Nivell 
d''us (%)]]&lt;0.3,"Minoritari","Ocasional"))</f>
        <v>Ocasional</v>
      </c>
      <c r="M984" s="33" t="s">
        <v>57</v>
      </c>
      <c r="N984" s="33" t="s">
        <v>18</v>
      </c>
      <c r="O984" t="s">
        <v>1267</v>
      </c>
      <c r="P984" t="s">
        <v>1272</v>
      </c>
    </row>
    <row r="985" spans="1:16" x14ac:dyDescent="0.35">
      <c r="A985" s="1">
        <f t="shared" si="15"/>
        <v>984</v>
      </c>
      <c r="B985" s="1" t="s">
        <v>1434</v>
      </c>
      <c r="C985" t="s">
        <v>536</v>
      </c>
      <c r="D985" t="s">
        <v>85</v>
      </c>
      <c r="E985" s="33" t="s">
        <v>81</v>
      </c>
      <c r="F985" s="33" t="s">
        <v>7</v>
      </c>
      <c r="G985" s="33" t="s">
        <v>8</v>
      </c>
      <c r="H985" s="33" t="s">
        <v>7</v>
      </c>
      <c r="I985" s="33" t="s">
        <v>8</v>
      </c>
      <c r="J985" s="33" t="s">
        <v>8</v>
      </c>
      <c r="K985" s="34">
        <v>0.4</v>
      </c>
      <c r="L985" s="34" t="str">
        <f>IF(Noms_de_les_cases[[#This Row],[Nivell 
d''us (%)]]&gt;0.7,"Habitual",IF(Noms_de_les_cases[[#This Row],[Nivell 
d''us (%)]]&lt;0.3,"Minoritari","Ocasional"))</f>
        <v>Ocasional</v>
      </c>
      <c r="M985" s="33" t="s">
        <v>57</v>
      </c>
      <c r="N985" s="33" t="s">
        <v>18</v>
      </c>
      <c r="O985" t="s">
        <v>1267</v>
      </c>
      <c r="P985" t="s">
        <v>1272</v>
      </c>
    </row>
    <row r="986" spans="1:16" x14ac:dyDescent="0.35">
      <c r="A986" s="1">
        <f t="shared" si="15"/>
        <v>985</v>
      </c>
      <c r="B986" s="1" t="s">
        <v>1435</v>
      </c>
      <c r="C986" t="s">
        <v>763</v>
      </c>
      <c r="D986" t="s">
        <v>24</v>
      </c>
      <c r="E986" s="33" t="s">
        <v>81</v>
      </c>
      <c r="F986" s="33" t="s">
        <v>8</v>
      </c>
      <c r="G986" s="33" t="s">
        <v>7</v>
      </c>
      <c r="H986" s="33" t="s">
        <v>7</v>
      </c>
      <c r="I986" s="33" t="s">
        <v>8</v>
      </c>
      <c r="J986" s="33" t="s">
        <v>7</v>
      </c>
      <c r="K986" s="34">
        <v>1</v>
      </c>
      <c r="L986" s="34" t="str">
        <f>IF(Noms_de_les_cases[[#This Row],[Nivell 
d''us (%)]]&gt;0.7,"Habitual",IF(Noms_de_les_cases[[#This Row],[Nivell 
d''us (%)]]&lt;0.3,"Minoritari","Ocasional"))</f>
        <v>Habitual</v>
      </c>
      <c r="M986" s="33" t="s">
        <v>57</v>
      </c>
      <c r="N986" s="33" t="s">
        <v>18</v>
      </c>
      <c r="O986" t="s">
        <v>1267</v>
      </c>
      <c r="P986" t="s">
        <v>1272</v>
      </c>
    </row>
    <row r="987" spans="1:16" x14ac:dyDescent="0.35">
      <c r="A987" s="1">
        <f t="shared" si="15"/>
        <v>986</v>
      </c>
      <c r="B987" s="1" t="s">
        <v>1023</v>
      </c>
      <c r="C987" t="s">
        <v>1300</v>
      </c>
      <c r="D987" t="s">
        <v>181</v>
      </c>
      <c r="E987" s="33" t="s">
        <v>82</v>
      </c>
      <c r="F987" s="33" t="s">
        <v>8</v>
      </c>
      <c r="G987" s="33" t="s">
        <v>7</v>
      </c>
      <c r="H987" s="33" t="s">
        <v>7</v>
      </c>
      <c r="I987" s="33" t="s">
        <v>8</v>
      </c>
      <c r="J987" s="33" t="s">
        <v>7</v>
      </c>
      <c r="K987" s="34">
        <v>1</v>
      </c>
      <c r="L987" s="34" t="str">
        <f>IF(Noms_de_les_cases[[#This Row],[Nivell 
d''us (%)]]&gt;0.7,"Habitual",IF(Noms_de_les_cases[[#This Row],[Nivell 
d''us (%)]]&lt;0.3,"Minoritari","Ocasional"))</f>
        <v>Habitual</v>
      </c>
      <c r="M987" s="33" t="s">
        <v>57</v>
      </c>
      <c r="N987" s="33" t="s">
        <v>18</v>
      </c>
      <c r="O987" t="s">
        <v>1267</v>
      </c>
      <c r="P987" t="s">
        <v>1272</v>
      </c>
    </row>
    <row r="988" spans="1:16" x14ac:dyDescent="0.35">
      <c r="A988" s="1">
        <f t="shared" si="15"/>
        <v>987</v>
      </c>
      <c r="B988" s="1" t="s">
        <v>619</v>
      </c>
      <c r="C988" t="s">
        <v>620</v>
      </c>
      <c r="D988" t="s">
        <v>85</v>
      </c>
      <c r="E988" s="33" t="s">
        <v>82</v>
      </c>
      <c r="F988" s="33" t="s">
        <v>7</v>
      </c>
      <c r="G988" s="33" t="s">
        <v>7</v>
      </c>
      <c r="H988" s="33" t="s">
        <v>7</v>
      </c>
      <c r="I988" s="33" t="s">
        <v>7</v>
      </c>
      <c r="J988" s="33" t="s">
        <v>7</v>
      </c>
      <c r="K988" s="34">
        <v>1</v>
      </c>
      <c r="L988" s="34" t="str">
        <f>IF(Noms_de_les_cases[[#This Row],[Nivell 
d''us (%)]]&gt;0.7,"Habitual",IF(Noms_de_les_cases[[#This Row],[Nivell 
d''us (%)]]&lt;0.3,"Minoritari","Ocasional"))</f>
        <v>Habitual</v>
      </c>
      <c r="M988" s="33" t="s">
        <v>220</v>
      </c>
      <c r="N988" s="33" t="s">
        <v>17</v>
      </c>
      <c r="O988" t="s">
        <v>1267</v>
      </c>
      <c r="P988" t="s">
        <v>1271</v>
      </c>
    </row>
    <row r="989" spans="1:16" x14ac:dyDescent="0.35">
      <c r="A989" s="1">
        <f t="shared" si="15"/>
        <v>988</v>
      </c>
      <c r="B989" s="1" t="s">
        <v>1436</v>
      </c>
      <c r="C989" t="s">
        <v>767</v>
      </c>
      <c r="D989" t="s">
        <v>24</v>
      </c>
      <c r="E989" s="33" t="s">
        <v>82</v>
      </c>
      <c r="F989" s="33" t="s">
        <v>8</v>
      </c>
      <c r="G989" s="33" t="s">
        <v>7</v>
      </c>
      <c r="H989" s="33" t="s">
        <v>7</v>
      </c>
      <c r="I989" s="33" t="s">
        <v>8</v>
      </c>
      <c r="J989" s="33" t="s">
        <v>7</v>
      </c>
      <c r="K989" s="34">
        <v>0.6</v>
      </c>
      <c r="L989" s="34" t="str">
        <f>IF(Noms_de_les_cases[[#This Row],[Nivell 
d''us (%)]]&gt;0.7,"Habitual",IF(Noms_de_les_cases[[#This Row],[Nivell 
d''us (%)]]&lt;0.3,"Minoritari","Ocasional"))</f>
        <v>Ocasional</v>
      </c>
      <c r="M989" s="33" t="s">
        <v>57</v>
      </c>
      <c r="N989" s="33" t="s">
        <v>18</v>
      </c>
      <c r="O989" t="s">
        <v>1267</v>
      </c>
      <c r="P989" t="s">
        <v>1272</v>
      </c>
    </row>
    <row r="990" spans="1:16" x14ac:dyDescent="0.35">
      <c r="A990" s="1">
        <f t="shared" si="15"/>
        <v>989</v>
      </c>
      <c r="B990" s="1" t="s">
        <v>1437</v>
      </c>
      <c r="C990" t="s">
        <v>55</v>
      </c>
      <c r="D990" t="s">
        <v>6</v>
      </c>
      <c r="E990" s="33" t="s">
        <v>81</v>
      </c>
      <c r="F990" s="33" t="s">
        <v>8</v>
      </c>
      <c r="G990" s="33" t="s">
        <v>7</v>
      </c>
      <c r="H990" s="33" t="s">
        <v>7</v>
      </c>
      <c r="I990" s="33" t="s">
        <v>8</v>
      </c>
      <c r="J990" s="33" t="s">
        <v>7</v>
      </c>
      <c r="K990" s="34">
        <v>1</v>
      </c>
      <c r="L990" s="34" t="str">
        <f>IF(Noms_de_les_cases[[#This Row],[Nivell 
d''us (%)]]&gt;0.7,"Habitual",IF(Noms_de_les_cases[[#This Row],[Nivell 
d''us (%)]]&lt;0.3,"Minoritari","Ocasional"))</f>
        <v>Habitual</v>
      </c>
      <c r="M990" s="33" t="s">
        <v>57</v>
      </c>
      <c r="N990" s="33" t="s">
        <v>18</v>
      </c>
      <c r="O990" t="s">
        <v>1267</v>
      </c>
      <c r="P990" t="s">
        <v>1272</v>
      </c>
    </row>
    <row r="991" spans="1:16" x14ac:dyDescent="0.35">
      <c r="A991" s="1">
        <f t="shared" si="15"/>
        <v>990</v>
      </c>
      <c r="B991" s="1" t="s">
        <v>1438</v>
      </c>
      <c r="C991" t="s">
        <v>760</v>
      </c>
      <c r="D991" t="s">
        <v>24</v>
      </c>
      <c r="E991" s="33" t="s">
        <v>81</v>
      </c>
      <c r="F991" s="33" t="s">
        <v>8</v>
      </c>
      <c r="G991" s="33" t="s">
        <v>7</v>
      </c>
      <c r="H991" s="33" t="s">
        <v>7</v>
      </c>
      <c r="I991" s="33" t="s">
        <v>8</v>
      </c>
      <c r="J991" s="33" t="s">
        <v>8</v>
      </c>
      <c r="K991" s="34">
        <v>0.4</v>
      </c>
      <c r="L991" s="34" t="str">
        <f>IF(Noms_de_les_cases[[#This Row],[Nivell 
d''us (%)]]&gt;0.7,"Habitual",IF(Noms_de_les_cases[[#This Row],[Nivell 
d''us (%)]]&lt;0.3,"Minoritari","Ocasional"))</f>
        <v>Ocasional</v>
      </c>
      <c r="M991" s="33" t="s">
        <v>16</v>
      </c>
      <c r="N991" s="33" t="s">
        <v>18</v>
      </c>
      <c r="O991" t="s">
        <v>1267</v>
      </c>
      <c r="P991" t="s">
        <v>1272</v>
      </c>
    </row>
    <row r="992" spans="1:16" x14ac:dyDescent="0.35">
      <c r="A992" s="1">
        <f t="shared" si="15"/>
        <v>991</v>
      </c>
      <c r="B992" s="1" t="s">
        <v>1438</v>
      </c>
      <c r="C992" t="s">
        <v>908</v>
      </c>
      <c r="D992" t="s">
        <v>89</v>
      </c>
      <c r="E992" s="33" t="s">
        <v>81</v>
      </c>
      <c r="F992" s="33" t="s">
        <v>8</v>
      </c>
      <c r="G992" s="33" t="s">
        <v>7</v>
      </c>
      <c r="H992" s="33" t="s">
        <v>7</v>
      </c>
      <c r="I992" s="33" t="s">
        <v>8</v>
      </c>
      <c r="J992" s="33" t="s">
        <v>8</v>
      </c>
      <c r="K992" s="34">
        <v>0.2</v>
      </c>
      <c r="L992" s="34" t="str">
        <f>IF(Noms_de_les_cases[[#This Row],[Nivell 
d''us (%)]]&gt;0.7,"Habitual",IF(Noms_de_les_cases[[#This Row],[Nivell 
d''us (%)]]&lt;0.3,"Minoritari","Ocasional"))</f>
        <v>Minoritari</v>
      </c>
      <c r="M992" s="33" t="s">
        <v>16</v>
      </c>
      <c r="N992" s="33" t="s">
        <v>18</v>
      </c>
      <c r="O992" t="s">
        <v>1267</v>
      </c>
      <c r="P992" t="s">
        <v>1272</v>
      </c>
    </row>
    <row r="993" spans="1:16" x14ac:dyDescent="0.35">
      <c r="A993" s="1">
        <f t="shared" si="15"/>
        <v>992</v>
      </c>
      <c r="B993" s="1" t="s">
        <v>1438</v>
      </c>
      <c r="C993" t="s">
        <v>951</v>
      </c>
      <c r="D993" t="s">
        <v>89</v>
      </c>
      <c r="E993" s="33" t="s">
        <v>81</v>
      </c>
      <c r="F993" s="33" t="s">
        <v>8</v>
      </c>
      <c r="G993" s="33" t="s">
        <v>7</v>
      </c>
      <c r="H993" s="33" t="s">
        <v>7</v>
      </c>
      <c r="I993" s="33" t="s">
        <v>8</v>
      </c>
      <c r="J993" s="33" t="s">
        <v>7</v>
      </c>
      <c r="K993" s="34">
        <v>1</v>
      </c>
      <c r="L993" s="34" t="str">
        <f>IF(Noms_de_les_cases[[#This Row],[Nivell 
d''us (%)]]&gt;0.7,"Habitual",IF(Noms_de_les_cases[[#This Row],[Nivell 
d''us (%)]]&lt;0.3,"Minoritari","Ocasional"))</f>
        <v>Habitual</v>
      </c>
      <c r="M993" s="33" t="s">
        <v>57</v>
      </c>
      <c r="N993" s="33" t="s">
        <v>18</v>
      </c>
      <c r="O993" t="s">
        <v>1267</v>
      </c>
      <c r="P993" t="s">
        <v>1272</v>
      </c>
    </row>
    <row r="994" spans="1:16" x14ac:dyDescent="0.35">
      <c r="A994" s="1">
        <f t="shared" si="15"/>
        <v>993</v>
      </c>
      <c r="B994" s="1" t="s">
        <v>1439</v>
      </c>
      <c r="C994" t="s">
        <v>471</v>
      </c>
      <c r="D994" t="s">
        <v>85</v>
      </c>
      <c r="E994" s="33" t="s">
        <v>81</v>
      </c>
      <c r="F994" s="33" t="s">
        <v>8</v>
      </c>
      <c r="G994" s="33" t="s">
        <v>7</v>
      </c>
      <c r="H994" s="33" t="s">
        <v>7</v>
      </c>
      <c r="I994" s="33" t="s">
        <v>8</v>
      </c>
      <c r="J994" s="33" t="s">
        <v>8</v>
      </c>
      <c r="K994" s="34">
        <v>0.4</v>
      </c>
      <c r="L994" s="34" t="str">
        <f>IF(Noms_de_les_cases[[#This Row],[Nivell 
d''us (%)]]&gt;0.7,"Habitual",IF(Noms_de_les_cases[[#This Row],[Nivell 
d''us (%)]]&lt;0.3,"Minoritari","Ocasional"))</f>
        <v>Ocasional</v>
      </c>
      <c r="M994" s="33" t="s">
        <v>16</v>
      </c>
      <c r="N994" s="33" t="s">
        <v>18</v>
      </c>
      <c r="O994" t="s">
        <v>1267</v>
      </c>
      <c r="P994" t="s">
        <v>1272</v>
      </c>
    </row>
    <row r="995" spans="1:16" x14ac:dyDescent="0.35">
      <c r="A995" s="1">
        <f t="shared" si="15"/>
        <v>994</v>
      </c>
      <c r="B995" s="1" t="s">
        <v>1440</v>
      </c>
      <c r="C995" t="s">
        <v>359</v>
      </c>
      <c r="D995" t="s">
        <v>92</v>
      </c>
      <c r="E995" s="33" t="s">
        <v>81</v>
      </c>
      <c r="F995" s="33" t="s">
        <v>8</v>
      </c>
      <c r="G995" s="33" t="s">
        <v>7</v>
      </c>
      <c r="H995" s="33" t="s">
        <v>7</v>
      </c>
      <c r="I995" s="33" t="s">
        <v>8</v>
      </c>
      <c r="J995" s="33" t="s">
        <v>7</v>
      </c>
      <c r="K995" s="34">
        <v>0.6</v>
      </c>
      <c r="L995" s="34" t="str">
        <f>IF(Noms_de_les_cases[[#This Row],[Nivell 
d''us (%)]]&gt;0.7,"Habitual",IF(Noms_de_les_cases[[#This Row],[Nivell 
d''us (%)]]&lt;0.3,"Minoritari","Ocasional"))</f>
        <v>Ocasional</v>
      </c>
      <c r="M995" s="33" t="s">
        <v>57</v>
      </c>
      <c r="N995" s="33" t="s">
        <v>18</v>
      </c>
      <c r="O995" t="s">
        <v>1267</v>
      </c>
      <c r="P995" t="s">
        <v>1272</v>
      </c>
    </row>
    <row r="996" spans="1:16" x14ac:dyDescent="0.35">
      <c r="A996" s="1">
        <f t="shared" si="15"/>
        <v>995</v>
      </c>
      <c r="B996" s="1" t="s">
        <v>1362</v>
      </c>
      <c r="C996" t="s">
        <v>592</v>
      </c>
      <c r="D996" t="s">
        <v>85</v>
      </c>
      <c r="E996" s="33" t="s">
        <v>82</v>
      </c>
      <c r="F996" s="33" t="s">
        <v>8</v>
      </c>
      <c r="G996" s="33" t="s">
        <v>7</v>
      </c>
      <c r="H996" s="33" t="s">
        <v>7</v>
      </c>
      <c r="I996" s="33" t="s">
        <v>8</v>
      </c>
      <c r="J996" s="33" t="s">
        <v>7</v>
      </c>
      <c r="K996" s="34">
        <v>1</v>
      </c>
      <c r="L996" s="34" t="str">
        <f>IF(Noms_de_les_cases[[#This Row],[Nivell 
d''us (%)]]&gt;0.7,"Habitual",IF(Noms_de_les_cases[[#This Row],[Nivell 
d''us (%)]]&lt;0.3,"Minoritari","Ocasional"))</f>
        <v>Habitual</v>
      </c>
      <c r="M996" s="33" t="s">
        <v>57</v>
      </c>
      <c r="N996" s="33" t="s">
        <v>18</v>
      </c>
      <c r="O996" t="s">
        <v>1267</v>
      </c>
      <c r="P996" t="s">
        <v>1272</v>
      </c>
    </row>
    <row r="997" spans="1:16" x14ac:dyDescent="0.35">
      <c r="A997" s="1">
        <f t="shared" si="15"/>
        <v>996</v>
      </c>
      <c r="B997" s="1" t="s">
        <v>1441</v>
      </c>
      <c r="C997" t="s">
        <v>516</v>
      </c>
      <c r="D997" t="s">
        <v>87</v>
      </c>
      <c r="E997" s="33" t="s">
        <v>81</v>
      </c>
      <c r="F997" s="33" t="s">
        <v>7</v>
      </c>
      <c r="G997" s="33" t="s">
        <v>8</v>
      </c>
      <c r="H997" s="33" t="s">
        <v>7</v>
      </c>
      <c r="I997" s="33" t="s">
        <v>8</v>
      </c>
      <c r="J997" s="33" t="s">
        <v>8</v>
      </c>
      <c r="K997" s="34">
        <v>0.2</v>
      </c>
      <c r="L997" s="34" t="str">
        <f>IF(Noms_de_les_cases[[#This Row],[Nivell 
d''us (%)]]&gt;0.7,"Habitual",IF(Noms_de_les_cases[[#This Row],[Nivell 
d''us (%)]]&lt;0.3,"Minoritari","Ocasional"))</f>
        <v>Minoritari</v>
      </c>
      <c r="M997" s="33" t="s">
        <v>14</v>
      </c>
      <c r="N997" s="33" t="s">
        <v>20</v>
      </c>
      <c r="O997" t="s">
        <v>1267</v>
      </c>
      <c r="P997" t="s">
        <v>1228</v>
      </c>
    </row>
    <row r="998" spans="1:16" x14ac:dyDescent="0.35">
      <c r="A998" s="1">
        <f t="shared" si="15"/>
        <v>997</v>
      </c>
      <c r="B998" s="1" t="s">
        <v>1194</v>
      </c>
      <c r="C998" t="s">
        <v>516</v>
      </c>
      <c r="D998" t="s">
        <v>87</v>
      </c>
      <c r="E998" s="33" t="s">
        <v>81</v>
      </c>
      <c r="F998" s="33" t="s">
        <v>7</v>
      </c>
      <c r="G998" s="33" t="s">
        <v>7</v>
      </c>
      <c r="H998" s="33" t="s">
        <v>7</v>
      </c>
      <c r="I998" s="33" t="s">
        <v>8</v>
      </c>
      <c r="J998" s="33" t="s">
        <v>7</v>
      </c>
      <c r="K998" s="34">
        <v>1</v>
      </c>
      <c r="L998" s="34" t="str">
        <f>IF(Noms_de_les_cases[[#This Row],[Nivell 
d''us (%)]]&gt;0.7,"Habitual",IF(Noms_de_les_cases[[#This Row],[Nivell 
d''us (%)]]&lt;0.3,"Minoritari","Ocasional"))</f>
        <v>Habitual</v>
      </c>
      <c r="M998" s="33" t="s">
        <v>57</v>
      </c>
      <c r="N998" s="33" t="s">
        <v>18</v>
      </c>
      <c r="O998" t="s">
        <v>1267</v>
      </c>
      <c r="P998" t="s">
        <v>1272</v>
      </c>
    </row>
    <row r="999" spans="1:16" x14ac:dyDescent="0.35">
      <c r="A999" s="1">
        <f t="shared" si="15"/>
        <v>998</v>
      </c>
      <c r="B999" s="1" t="s">
        <v>1442</v>
      </c>
      <c r="C999" t="s">
        <v>462</v>
      </c>
      <c r="D999" t="s">
        <v>86</v>
      </c>
      <c r="E999" s="33" t="s">
        <v>81</v>
      </c>
      <c r="F999" s="33" t="s">
        <v>8</v>
      </c>
      <c r="G999" s="33" t="s">
        <v>7</v>
      </c>
      <c r="H999" s="33" t="s">
        <v>7</v>
      </c>
      <c r="I999" s="33" t="s">
        <v>8</v>
      </c>
      <c r="J999" s="33" t="s">
        <v>8</v>
      </c>
      <c r="K999" s="34">
        <v>0.4</v>
      </c>
      <c r="L999" s="34" t="str">
        <f>IF(Noms_de_les_cases[[#This Row],[Nivell 
d''us (%)]]&gt;0.7,"Habitual",IF(Noms_de_les_cases[[#This Row],[Nivell 
d''us (%)]]&lt;0.3,"Minoritari","Ocasional"))</f>
        <v>Ocasional</v>
      </c>
      <c r="M999" s="33" t="s">
        <v>57</v>
      </c>
      <c r="N999" s="33" t="s">
        <v>18</v>
      </c>
      <c r="O999" t="s">
        <v>1267</v>
      </c>
      <c r="P999" t="s">
        <v>1272</v>
      </c>
    </row>
    <row r="1000" spans="1:16" x14ac:dyDescent="0.35">
      <c r="A1000" s="1">
        <f t="shared" si="15"/>
        <v>999</v>
      </c>
      <c r="B1000" s="1" t="s">
        <v>1325</v>
      </c>
      <c r="C1000" t="s">
        <v>106</v>
      </c>
      <c r="D1000" t="s">
        <v>90</v>
      </c>
      <c r="E1000" s="33" t="s">
        <v>82</v>
      </c>
      <c r="F1000" s="33" t="s">
        <v>8</v>
      </c>
      <c r="G1000" s="33" t="s">
        <v>7</v>
      </c>
      <c r="H1000" s="33" t="s">
        <v>7</v>
      </c>
      <c r="I1000" s="33" t="s">
        <v>8</v>
      </c>
      <c r="J1000" s="33" t="s">
        <v>7</v>
      </c>
      <c r="K1000" s="34">
        <v>1</v>
      </c>
      <c r="L1000" s="34" t="str">
        <f>IF(Noms_de_les_cases[[#This Row],[Nivell 
d''us (%)]]&gt;0.7,"Habitual",IF(Noms_de_les_cases[[#This Row],[Nivell 
d''us (%)]]&lt;0.3,"Minoritari","Ocasional"))</f>
        <v>Habitual</v>
      </c>
      <c r="M1000" s="33" t="s">
        <v>57</v>
      </c>
      <c r="N1000" s="33" t="s">
        <v>18</v>
      </c>
      <c r="O1000" t="s">
        <v>1267</v>
      </c>
      <c r="P1000" t="s">
        <v>1272</v>
      </c>
    </row>
    <row r="1001" spans="1:16" x14ac:dyDescent="0.35">
      <c r="A1001" s="1">
        <f t="shared" si="15"/>
        <v>1000</v>
      </c>
      <c r="B1001" s="1" t="s">
        <v>483</v>
      </c>
      <c r="C1001" t="s">
        <v>484</v>
      </c>
      <c r="D1001" t="s">
        <v>87</v>
      </c>
      <c r="E1001" s="33" t="s">
        <v>81</v>
      </c>
      <c r="F1001" s="33" t="s">
        <v>7</v>
      </c>
      <c r="G1001" s="33" t="s">
        <v>7</v>
      </c>
      <c r="H1001" s="33" t="s">
        <v>7</v>
      </c>
      <c r="I1001" s="33" t="s">
        <v>7</v>
      </c>
      <c r="J1001" s="33" t="s">
        <v>7</v>
      </c>
      <c r="K1001" s="34">
        <v>0.6</v>
      </c>
      <c r="L1001" s="34" t="str">
        <f>IF(Noms_de_les_cases[[#This Row],[Nivell 
d''us (%)]]&gt;0.7,"Habitual",IF(Noms_de_les_cases[[#This Row],[Nivell 
d''us (%)]]&lt;0.3,"Minoritari","Ocasional"))</f>
        <v>Ocasional</v>
      </c>
      <c r="M1001" s="33" t="s">
        <v>16</v>
      </c>
      <c r="N1001" s="33" t="s">
        <v>17</v>
      </c>
      <c r="O1001" t="s">
        <v>1267</v>
      </c>
      <c r="P1001" t="s">
        <v>1229</v>
      </c>
    </row>
    <row r="1002" spans="1:16" x14ac:dyDescent="0.35">
      <c r="A1002" s="1">
        <f t="shared" si="15"/>
        <v>1001</v>
      </c>
      <c r="B1002" s="1" t="s">
        <v>1489</v>
      </c>
      <c r="C1002" t="s">
        <v>1490</v>
      </c>
      <c r="D1002" t="s">
        <v>92</v>
      </c>
      <c r="E1002" s="33" t="s">
        <v>81</v>
      </c>
      <c r="F1002" s="33" t="s">
        <v>7</v>
      </c>
      <c r="G1002" s="33" t="s">
        <v>8</v>
      </c>
      <c r="H1002" s="33" t="s">
        <v>7</v>
      </c>
      <c r="I1002" s="33" t="s">
        <v>8</v>
      </c>
      <c r="J1002" s="33" t="s">
        <v>8</v>
      </c>
      <c r="K1002" s="34">
        <v>0.2</v>
      </c>
      <c r="L1002" s="34" t="str">
        <f>IF(Noms_de_les_cases[[#This Row],[Nivell 
d''us (%)]]&gt;0.7,"Habitual",IF(Noms_de_les_cases[[#This Row],[Nivell 
d''us (%)]]&lt;0.3,"Minoritari","Ocasional"))</f>
        <v>Minoritari</v>
      </c>
      <c r="M1002" s="33" t="s">
        <v>16</v>
      </c>
      <c r="N1002" s="33" t="s">
        <v>17</v>
      </c>
      <c r="O1002" t="s">
        <v>1267</v>
      </c>
      <c r="P1002" t="s">
        <v>1229</v>
      </c>
    </row>
    <row r="1003" spans="1:16" x14ac:dyDescent="0.35">
      <c r="A1003" s="1">
        <f t="shared" si="15"/>
        <v>1002</v>
      </c>
      <c r="B1003" s="1" t="s">
        <v>609</v>
      </c>
      <c r="C1003" t="s">
        <v>606</v>
      </c>
      <c r="D1003" t="s">
        <v>85</v>
      </c>
      <c r="E1003" s="33" t="s">
        <v>82</v>
      </c>
      <c r="F1003" s="33" t="s">
        <v>8</v>
      </c>
      <c r="G1003" s="33" t="s">
        <v>7</v>
      </c>
      <c r="H1003" s="33" t="s">
        <v>7</v>
      </c>
      <c r="I1003" s="33" t="s">
        <v>8</v>
      </c>
      <c r="J1003" s="33" t="s">
        <v>7</v>
      </c>
      <c r="K1003" s="34">
        <v>1</v>
      </c>
      <c r="L1003" s="34" t="str">
        <f>IF(Noms_de_les_cases[[#This Row],[Nivell 
d''us (%)]]&gt;0.7,"Habitual",IF(Noms_de_les_cases[[#This Row],[Nivell 
d''us (%)]]&lt;0.3,"Minoritari","Ocasional"))</f>
        <v>Habitual</v>
      </c>
      <c r="M1003" s="33" t="s">
        <v>57</v>
      </c>
      <c r="N1003" s="33" t="s">
        <v>18</v>
      </c>
      <c r="O1003" t="s">
        <v>1267</v>
      </c>
      <c r="P1003" t="s">
        <v>1272</v>
      </c>
    </row>
    <row r="1004" spans="1:16" x14ac:dyDescent="0.35">
      <c r="A1004" s="1">
        <f t="shared" si="15"/>
        <v>1003</v>
      </c>
      <c r="B1004" s="1" t="s">
        <v>1350</v>
      </c>
      <c r="C1004" t="s">
        <v>767</v>
      </c>
      <c r="D1004" t="s">
        <v>24</v>
      </c>
      <c r="E1004" s="33" t="s">
        <v>82</v>
      </c>
      <c r="F1004" s="33" t="s">
        <v>8</v>
      </c>
      <c r="G1004" s="33" t="s">
        <v>7</v>
      </c>
      <c r="H1004" s="33" t="s">
        <v>7</v>
      </c>
      <c r="I1004" s="33" t="s">
        <v>8</v>
      </c>
      <c r="J1004" s="33" t="s">
        <v>7</v>
      </c>
      <c r="K1004" s="34">
        <v>1</v>
      </c>
      <c r="L1004" s="34" t="str">
        <f>IF(Noms_de_les_cases[[#This Row],[Nivell 
d''us (%)]]&gt;0.7,"Habitual",IF(Noms_de_les_cases[[#This Row],[Nivell 
d''us (%)]]&lt;0.3,"Minoritari","Ocasional"))</f>
        <v>Habitual</v>
      </c>
      <c r="M1004" s="33" t="s">
        <v>57</v>
      </c>
      <c r="N1004" s="33" t="s">
        <v>18</v>
      </c>
      <c r="O1004" t="s">
        <v>1267</v>
      </c>
      <c r="P1004" t="s">
        <v>1240</v>
      </c>
    </row>
    <row r="1005" spans="1:16" x14ac:dyDescent="0.35">
      <c r="A1005" s="1">
        <f t="shared" si="15"/>
        <v>1004</v>
      </c>
      <c r="B1005" s="1" t="s">
        <v>1293</v>
      </c>
      <c r="C1005" t="s">
        <v>506</v>
      </c>
      <c r="D1005" t="s">
        <v>85</v>
      </c>
      <c r="E1005" s="33" t="s">
        <v>82</v>
      </c>
      <c r="F1005" s="33" t="s">
        <v>8</v>
      </c>
      <c r="G1005" s="33" t="s">
        <v>7</v>
      </c>
      <c r="H1005" s="33" t="s">
        <v>7</v>
      </c>
      <c r="I1005" s="33" t="s">
        <v>8</v>
      </c>
      <c r="J1005" s="33" t="s">
        <v>7</v>
      </c>
      <c r="K1005" s="34">
        <v>1</v>
      </c>
      <c r="L1005" s="34" t="str">
        <f>IF(Noms_de_les_cases[[#This Row],[Nivell 
d''us (%)]]&gt;0.7,"Habitual",IF(Noms_de_les_cases[[#This Row],[Nivell 
d''us (%)]]&lt;0.3,"Minoritari","Ocasional"))</f>
        <v>Habitual</v>
      </c>
      <c r="M1005" s="33" t="s">
        <v>57</v>
      </c>
      <c r="N1005" s="33" t="s">
        <v>18</v>
      </c>
      <c r="O1005" t="s">
        <v>1267</v>
      </c>
      <c r="P1005" t="s">
        <v>1272</v>
      </c>
    </row>
    <row r="1006" spans="1:16" x14ac:dyDescent="0.35">
      <c r="A1006" s="1">
        <f t="shared" si="15"/>
        <v>1005</v>
      </c>
      <c r="B1006" s="1" t="s">
        <v>1364</v>
      </c>
      <c r="C1006" t="s">
        <v>603</v>
      </c>
      <c r="D1006" t="s">
        <v>85</v>
      </c>
      <c r="E1006" s="33" t="s">
        <v>82</v>
      </c>
      <c r="F1006" s="33" t="s">
        <v>8</v>
      </c>
      <c r="G1006" s="33" t="s">
        <v>7</v>
      </c>
      <c r="H1006" s="33" t="s">
        <v>7</v>
      </c>
      <c r="I1006" s="33" t="s">
        <v>8</v>
      </c>
      <c r="J1006" s="33" t="s">
        <v>7</v>
      </c>
      <c r="K1006" s="34">
        <v>1</v>
      </c>
      <c r="L1006" s="34" t="str">
        <f>IF(Noms_de_les_cases[[#This Row],[Nivell 
d''us (%)]]&gt;0.7,"Habitual",IF(Noms_de_les_cases[[#This Row],[Nivell 
d''us (%)]]&lt;0.3,"Minoritari","Ocasional"))</f>
        <v>Habitual</v>
      </c>
      <c r="M1006" s="33" t="s">
        <v>57</v>
      </c>
      <c r="N1006" s="33" t="s">
        <v>18</v>
      </c>
      <c r="O1006" t="s">
        <v>1267</v>
      </c>
      <c r="P1006" t="s">
        <v>1272</v>
      </c>
    </row>
    <row r="1007" spans="1:16" x14ac:dyDescent="0.35">
      <c r="A1007" s="1">
        <f t="shared" si="15"/>
        <v>1006</v>
      </c>
      <c r="B1007" s="1" t="s">
        <v>1333</v>
      </c>
      <c r="C1007" t="s">
        <v>36</v>
      </c>
      <c r="D1007" t="s">
        <v>6</v>
      </c>
      <c r="E1007" s="33" t="s">
        <v>82</v>
      </c>
      <c r="F1007" s="33" t="s">
        <v>8</v>
      </c>
      <c r="G1007" s="33" t="s">
        <v>7</v>
      </c>
      <c r="H1007" s="33" t="s">
        <v>7</v>
      </c>
      <c r="I1007" s="33" t="s">
        <v>8</v>
      </c>
      <c r="J1007" s="33" t="s">
        <v>8</v>
      </c>
      <c r="K1007" s="34">
        <v>0.4</v>
      </c>
      <c r="L1007" s="34" t="str">
        <f>IF(Noms_de_les_cases[[#This Row],[Nivell 
d''us (%)]]&gt;0.7,"Habitual",IF(Noms_de_les_cases[[#This Row],[Nivell 
d''us (%)]]&lt;0.3,"Minoritari","Ocasional"))</f>
        <v>Ocasional</v>
      </c>
      <c r="M1007" s="33" t="s">
        <v>16</v>
      </c>
      <c r="N1007" s="33" t="s">
        <v>18</v>
      </c>
      <c r="O1007" t="s">
        <v>1267</v>
      </c>
      <c r="P1007" t="s">
        <v>1229</v>
      </c>
    </row>
    <row r="1008" spans="1:16" x14ac:dyDescent="0.35">
      <c r="A1008" s="1">
        <f t="shared" si="15"/>
        <v>1007</v>
      </c>
      <c r="B1008" s="1" t="s">
        <v>519</v>
      </c>
      <c r="C1008" t="s">
        <v>454</v>
      </c>
      <c r="D1008" t="s">
        <v>86</v>
      </c>
      <c r="E1008" s="33" t="s">
        <v>81</v>
      </c>
      <c r="F1008" s="33" t="s">
        <v>8</v>
      </c>
      <c r="G1008" s="33" t="s">
        <v>7</v>
      </c>
      <c r="H1008" s="33" t="s">
        <v>7</v>
      </c>
      <c r="I1008" s="33" t="s">
        <v>8</v>
      </c>
      <c r="J1008" s="33" t="s">
        <v>8</v>
      </c>
      <c r="K1008" s="34">
        <v>0.4</v>
      </c>
      <c r="L1008" s="34" t="str">
        <f>IF(Noms_de_les_cases[[#This Row],[Nivell 
d''us (%)]]&gt;0.7,"Habitual",IF(Noms_de_les_cases[[#This Row],[Nivell 
d''us (%)]]&lt;0.3,"Minoritari","Ocasional"))</f>
        <v>Ocasional</v>
      </c>
      <c r="M1008" s="33" t="s">
        <v>57</v>
      </c>
      <c r="N1008" s="33" t="s">
        <v>18</v>
      </c>
      <c r="O1008" t="s">
        <v>1267</v>
      </c>
      <c r="P1008" t="s">
        <v>1272</v>
      </c>
    </row>
    <row r="1009" spans="1:16" x14ac:dyDescent="0.35">
      <c r="A1009" s="1">
        <f t="shared" si="15"/>
        <v>1008</v>
      </c>
      <c r="B1009" s="1" t="s">
        <v>546</v>
      </c>
      <c r="C1009" t="s">
        <v>545</v>
      </c>
      <c r="D1009" t="s">
        <v>85</v>
      </c>
      <c r="E1009" s="33" t="s">
        <v>81</v>
      </c>
      <c r="F1009" s="33" t="s">
        <v>8</v>
      </c>
      <c r="G1009" s="33" t="s">
        <v>7</v>
      </c>
      <c r="H1009" s="33" t="s">
        <v>7</v>
      </c>
      <c r="I1009" s="33" t="s">
        <v>8</v>
      </c>
      <c r="J1009" s="33" t="s">
        <v>7</v>
      </c>
      <c r="K1009" s="34">
        <v>1</v>
      </c>
      <c r="L1009" s="34" t="str">
        <f>IF(Noms_de_les_cases[[#This Row],[Nivell 
d''us (%)]]&gt;0.7,"Habitual",IF(Noms_de_les_cases[[#This Row],[Nivell 
d''us (%)]]&lt;0.3,"Minoritari","Ocasional"))</f>
        <v>Habitual</v>
      </c>
      <c r="M1009" s="33" t="s">
        <v>57</v>
      </c>
      <c r="N1009" s="33" t="s">
        <v>18</v>
      </c>
      <c r="O1009" t="s">
        <v>1267</v>
      </c>
      <c r="P1009" t="s">
        <v>1272</v>
      </c>
    </row>
    <row r="1010" spans="1:16" x14ac:dyDescent="0.35">
      <c r="A1010" s="1">
        <f t="shared" si="15"/>
        <v>1009</v>
      </c>
      <c r="B1010" s="1" t="s">
        <v>444</v>
      </c>
      <c r="C1010" t="s">
        <v>443</v>
      </c>
      <c r="D1010" t="s">
        <v>86</v>
      </c>
      <c r="E1010" s="33" t="s">
        <v>81</v>
      </c>
      <c r="F1010" s="33" t="s">
        <v>7</v>
      </c>
      <c r="G1010" s="33" t="s">
        <v>7</v>
      </c>
      <c r="H1010" s="33" t="s">
        <v>7</v>
      </c>
      <c r="I1010" s="33" t="s">
        <v>8</v>
      </c>
      <c r="J1010" s="33" t="s">
        <v>8</v>
      </c>
      <c r="K1010" s="34">
        <v>0.2</v>
      </c>
      <c r="L1010" s="34" t="str">
        <f>IF(Noms_de_les_cases[[#This Row],[Nivell 
d''us (%)]]&gt;0.7,"Habitual",IF(Noms_de_les_cases[[#This Row],[Nivell 
d''us (%)]]&lt;0.3,"Minoritari","Ocasional"))</f>
        <v>Minoritari</v>
      </c>
      <c r="M1010" s="33" t="s">
        <v>16</v>
      </c>
      <c r="N1010" s="33" t="s">
        <v>18</v>
      </c>
      <c r="O1010" t="s">
        <v>1267</v>
      </c>
      <c r="P1010" t="s">
        <v>1229</v>
      </c>
    </row>
    <row r="1011" spans="1:16" x14ac:dyDescent="0.35">
      <c r="A1011" s="1">
        <f t="shared" si="15"/>
        <v>1010</v>
      </c>
      <c r="B1011" s="1" t="s">
        <v>1214</v>
      </c>
      <c r="C1011" t="s">
        <v>295</v>
      </c>
      <c r="D1011" t="s">
        <v>86</v>
      </c>
      <c r="E1011" s="33" t="s">
        <v>81</v>
      </c>
      <c r="F1011" s="33" t="s">
        <v>7</v>
      </c>
      <c r="G1011" s="33" t="s">
        <v>7</v>
      </c>
      <c r="H1011" s="33" t="s">
        <v>7</v>
      </c>
      <c r="I1011" s="33" t="s">
        <v>8</v>
      </c>
      <c r="J1011" s="33" t="s">
        <v>7</v>
      </c>
      <c r="K1011" s="34">
        <v>0.8</v>
      </c>
      <c r="L1011" s="34" t="str">
        <f>IF(Noms_de_les_cases[[#This Row],[Nivell 
d''us (%)]]&gt;0.7,"Habitual",IF(Noms_de_les_cases[[#This Row],[Nivell 
d''us (%)]]&lt;0.3,"Minoritari","Ocasional"))</f>
        <v>Habitual</v>
      </c>
      <c r="M1011" s="33" t="s">
        <v>57</v>
      </c>
      <c r="N1011" s="33" t="s">
        <v>18</v>
      </c>
      <c r="O1011" t="s">
        <v>1267</v>
      </c>
      <c r="P1011" t="s">
        <v>1229</v>
      </c>
    </row>
    <row r="1012" spans="1:16" x14ac:dyDescent="0.35">
      <c r="A1012" s="1">
        <f t="shared" si="15"/>
        <v>1011</v>
      </c>
      <c r="B1012" s="1" t="s">
        <v>1016</v>
      </c>
      <c r="C1012" t="s">
        <v>1017</v>
      </c>
      <c r="D1012" t="s">
        <v>89</v>
      </c>
      <c r="E1012" s="33" t="s">
        <v>81</v>
      </c>
      <c r="F1012" s="33" t="s">
        <v>7</v>
      </c>
      <c r="G1012" s="33" t="s">
        <v>7</v>
      </c>
      <c r="H1012" s="33" t="s">
        <v>7</v>
      </c>
      <c r="I1012" s="33" t="s">
        <v>7</v>
      </c>
      <c r="J1012" s="33" t="s">
        <v>7</v>
      </c>
      <c r="K1012" s="34">
        <v>0.6</v>
      </c>
      <c r="L1012" s="34" t="str">
        <f>IF(Noms_de_les_cases[[#This Row],[Nivell 
d''us (%)]]&gt;0.7,"Habitual",IF(Noms_de_les_cases[[#This Row],[Nivell 
d''us (%)]]&lt;0.3,"Minoritari","Ocasional"))</f>
        <v>Ocasional</v>
      </c>
      <c r="M1012" s="33" t="s">
        <v>15</v>
      </c>
      <c r="N1012" s="33" t="s">
        <v>17</v>
      </c>
      <c r="O1012" t="s">
        <v>1267</v>
      </c>
      <c r="P1012" t="s">
        <v>1270</v>
      </c>
    </row>
    <row r="1013" spans="1:16" x14ac:dyDescent="0.35">
      <c r="A1013" s="1">
        <f t="shared" si="15"/>
        <v>1012</v>
      </c>
      <c r="B1013" s="1" t="s">
        <v>1089</v>
      </c>
      <c r="C1013" t="s">
        <v>1216</v>
      </c>
      <c r="D1013" t="s">
        <v>92</v>
      </c>
      <c r="E1013" s="33" t="s">
        <v>81</v>
      </c>
      <c r="F1013" s="33" t="s">
        <v>8</v>
      </c>
      <c r="G1013" s="33" t="s">
        <v>7</v>
      </c>
      <c r="H1013" s="33" t="s">
        <v>7</v>
      </c>
      <c r="I1013" s="33" t="s">
        <v>8</v>
      </c>
      <c r="J1013" s="33" t="s">
        <v>8</v>
      </c>
      <c r="K1013" s="34">
        <v>0.2</v>
      </c>
      <c r="L1013" s="34" t="str">
        <f>IF(Noms_de_les_cases[[#This Row],[Nivell 
d''us (%)]]&gt;0.7,"Habitual",IF(Noms_de_les_cases[[#This Row],[Nivell 
d''us (%)]]&lt;0.3,"Minoritari","Ocasional"))</f>
        <v>Minoritari</v>
      </c>
      <c r="M1013" s="33" t="s">
        <v>57</v>
      </c>
      <c r="N1013" s="33" t="s">
        <v>18</v>
      </c>
      <c r="O1013" t="s">
        <v>1267</v>
      </c>
      <c r="P1013" t="s">
        <v>1272</v>
      </c>
    </row>
    <row r="1014" spans="1:16" x14ac:dyDescent="0.35">
      <c r="A1014" s="1">
        <f t="shared" si="15"/>
        <v>1013</v>
      </c>
      <c r="B1014" s="1" t="s">
        <v>426</v>
      </c>
      <c r="C1014" t="s">
        <v>424</v>
      </c>
      <c r="D1014" t="s">
        <v>86</v>
      </c>
      <c r="E1014" s="33" t="s">
        <v>81</v>
      </c>
      <c r="F1014" s="33" t="s">
        <v>7</v>
      </c>
      <c r="G1014" s="33" t="s">
        <v>7</v>
      </c>
      <c r="H1014" s="33" t="s">
        <v>7</v>
      </c>
      <c r="I1014" s="33" t="s">
        <v>8</v>
      </c>
      <c r="J1014" s="33" t="s">
        <v>8</v>
      </c>
      <c r="K1014" s="34">
        <v>0.2</v>
      </c>
      <c r="L1014" s="34" t="str">
        <f>IF(Noms_de_les_cases[[#This Row],[Nivell 
d''us (%)]]&gt;0.7,"Habitual",IF(Noms_de_les_cases[[#This Row],[Nivell 
d''us (%)]]&lt;0.3,"Minoritari","Ocasional"))</f>
        <v>Minoritari</v>
      </c>
      <c r="M1014" s="33" t="s">
        <v>16</v>
      </c>
      <c r="N1014" s="33" t="s">
        <v>17</v>
      </c>
      <c r="O1014" t="s">
        <v>1267</v>
      </c>
      <c r="P1014" t="s">
        <v>1229</v>
      </c>
    </row>
    <row r="1015" spans="1:16" x14ac:dyDescent="0.35">
      <c r="A1015" s="1">
        <f t="shared" si="15"/>
        <v>1014</v>
      </c>
      <c r="B1015" s="1" t="s">
        <v>1033</v>
      </c>
      <c r="C1015" t="s">
        <v>378</v>
      </c>
      <c r="D1015" t="s">
        <v>86</v>
      </c>
      <c r="E1015" s="33" t="s">
        <v>81</v>
      </c>
      <c r="F1015" s="33" t="s">
        <v>7</v>
      </c>
      <c r="G1015" s="33" t="s">
        <v>7</v>
      </c>
      <c r="H1015" s="33" t="s">
        <v>7</v>
      </c>
      <c r="I1015" s="33" t="s">
        <v>8</v>
      </c>
      <c r="J1015" s="33" t="s">
        <v>8</v>
      </c>
      <c r="K1015" s="34">
        <v>0.2</v>
      </c>
      <c r="L1015" s="34" t="str">
        <f>IF(Noms_de_les_cases[[#This Row],[Nivell 
d''us (%)]]&gt;0.7,"Habitual",IF(Noms_de_les_cases[[#This Row],[Nivell 
d''us (%)]]&lt;0.3,"Minoritari","Ocasional"))</f>
        <v>Minoritari</v>
      </c>
      <c r="M1015" s="33" t="s">
        <v>16</v>
      </c>
      <c r="N1015" s="33" t="s">
        <v>18</v>
      </c>
      <c r="O1015" t="s">
        <v>1267</v>
      </c>
      <c r="P1015" t="s">
        <v>1229</v>
      </c>
    </row>
    <row r="1016" spans="1:16" x14ac:dyDescent="0.35">
      <c r="A1016" s="1">
        <f t="shared" si="15"/>
        <v>1015</v>
      </c>
      <c r="B1016" s="1" t="s">
        <v>897</v>
      </c>
      <c r="C1016" t="s">
        <v>896</v>
      </c>
      <c r="D1016" t="s">
        <v>181</v>
      </c>
      <c r="E1016" s="33" t="s">
        <v>81</v>
      </c>
      <c r="F1016" s="33" t="s">
        <v>7</v>
      </c>
      <c r="G1016" s="33" t="s">
        <v>7</v>
      </c>
      <c r="H1016" s="33" t="s">
        <v>7</v>
      </c>
      <c r="I1016" s="33" t="s">
        <v>8</v>
      </c>
      <c r="J1016" s="33" t="s">
        <v>8</v>
      </c>
      <c r="K1016" s="34">
        <v>0.4</v>
      </c>
      <c r="L1016" s="34" t="str">
        <f>IF(Noms_de_les_cases[[#This Row],[Nivell 
d''us (%)]]&gt;0.7,"Habitual",IF(Noms_de_les_cases[[#This Row],[Nivell 
d''us (%)]]&lt;0.3,"Minoritari","Ocasional"))</f>
        <v>Ocasional</v>
      </c>
      <c r="M1016" s="33" t="s">
        <v>220</v>
      </c>
      <c r="N1016" s="33" t="s">
        <v>17</v>
      </c>
      <c r="O1016" t="s">
        <v>1267</v>
      </c>
      <c r="P1016" t="s">
        <v>1271</v>
      </c>
    </row>
    <row r="1017" spans="1:16" x14ac:dyDescent="0.35">
      <c r="A1017" s="1">
        <f t="shared" si="15"/>
        <v>1016</v>
      </c>
      <c r="B1017" s="1" t="s">
        <v>1066</v>
      </c>
      <c r="C1017" t="s">
        <v>864</v>
      </c>
      <c r="D1017" t="s">
        <v>181</v>
      </c>
      <c r="E1017" s="33" t="s">
        <v>81</v>
      </c>
      <c r="F1017" s="33" t="s">
        <v>8</v>
      </c>
      <c r="G1017" s="33" t="s">
        <v>7</v>
      </c>
      <c r="H1017" s="33" t="s">
        <v>7</v>
      </c>
      <c r="I1017" s="33" t="s">
        <v>8</v>
      </c>
      <c r="J1017" s="33" t="s">
        <v>7</v>
      </c>
      <c r="K1017" s="34">
        <v>1</v>
      </c>
      <c r="L1017" s="34" t="str">
        <f>IF(Noms_de_les_cases[[#This Row],[Nivell 
d''us (%)]]&gt;0.7,"Habitual",IF(Noms_de_les_cases[[#This Row],[Nivell 
d''us (%)]]&lt;0.3,"Minoritari","Ocasional"))</f>
        <v>Habitual</v>
      </c>
      <c r="M1017" s="33" t="s">
        <v>281</v>
      </c>
      <c r="N1017" s="33" t="s">
        <v>18</v>
      </c>
      <c r="O1017" t="s">
        <v>1267</v>
      </c>
      <c r="P1017" t="s">
        <v>1271</v>
      </c>
    </row>
    <row r="1018" spans="1:16" x14ac:dyDescent="0.35">
      <c r="A1018" s="1">
        <f t="shared" si="15"/>
        <v>1017</v>
      </c>
      <c r="B1018" s="1" t="s">
        <v>1375</v>
      </c>
      <c r="C1018" t="s">
        <v>950</v>
      </c>
      <c r="D1018" t="s">
        <v>89</v>
      </c>
      <c r="E1018" s="33" t="s">
        <v>81</v>
      </c>
      <c r="F1018" s="33" t="s">
        <v>8</v>
      </c>
      <c r="G1018" s="33" t="s">
        <v>7</v>
      </c>
      <c r="H1018" s="33" t="s">
        <v>7</v>
      </c>
      <c r="I1018" s="33" t="s">
        <v>8</v>
      </c>
      <c r="J1018" s="33" t="s">
        <v>8</v>
      </c>
      <c r="K1018" s="34">
        <v>0.6</v>
      </c>
      <c r="L1018" s="34" t="str">
        <f>IF(Noms_de_les_cases[[#This Row],[Nivell 
d''us (%)]]&gt;0.7,"Habitual",IF(Noms_de_les_cases[[#This Row],[Nivell 
d''us (%)]]&lt;0.3,"Minoritari","Ocasional"))</f>
        <v>Ocasional</v>
      </c>
      <c r="M1018" s="33" t="s">
        <v>57</v>
      </c>
      <c r="N1018" s="33" t="s">
        <v>18</v>
      </c>
      <c r="O1018" t="s">
        <v>1267</v>
      </c>
      <c r="P1018" t="s">
        <v>1272</v>
      </c>
    </row>
    <row r="1019" spans="1:16" x14ac:dyDescent="0.35">
      <c r="A1019" s="1">
        <f t="shared" si="15"/>
        <v>1018</v>
      </c>
      <c r="B1019" s="1" t="s">
        <v>1112</v>
      </c>
      <c r="C1019" t="s">
        <v>1113</v>
      </c>
      <c r="D1019" t="s">
        <v>24</v>
      </c>
      <c r="E1019" s="33" t="s">
        <v>81</v>
      </c>
      <c r="F1019" s="33" t="s">
        <v>8</v>
      </c>
      <c r="G1019" s="33" t="s">
        <v>7</v>
      </c>
      <c r="H1019" s="33" t="s">
        <v>7</v>
      </c>
      <c r="I1019" s="33" t="s">
        <v>8</v>
      </c>
      <c r="J1019" s="33" t="s">
        <v>8</v>
      </c>
      <c r="K1019" s="34">
        <v>0.4</v>
      </c>
      <c r="L1019" s="34" t="str">
        <f>IF(Noms_de_les_cases[[#This Row],[Nivell 
d''us (%)]]&gt;0.7,"Habitual",IF(Noms_de_les_cases[[#This Row],[Nivell 
d''us (%)]]&lt;0.3,"Minoritari","Ocasional"))</f>
        <v>Ocasional</v>
      </c>
      <c r="M1019" s="33" t="s">
        <v>57</v>
      </c>
      <c r="N1019" s="33" t="s">
        <v>18</v>
      </c>
      <c r="O1019" t="s">
        <v>1267</v>
      </c>
      <c r="P1019" t="s">
        <v>1272</v>
      </c>
    </row>
    <row r="1020" spans="1:16" x14ac:dyDescent="0.35">
      <c r="A1020" s="1">
        <f t="shared" si="15"/>
        <v>1019</v>
      </c>
      <c r="B1020" s="1" t="s">
        <v>1335</v>
      </c>
      <c r="C1020" t="s">
        <v>36</v>
      </c>
      <c r="D1020" t="s">
        <v>6</v>
      </c>
      <c r="E1020" s="33" t="s">
        <v>82</v>
      </c>
      <c r="F1020" s="33" t="s">
        <v>8</v>
      </c>
      <c r="G1020" s="33" t="s">
        <v>7</v>
      </c>
      <c r="H1020" s="33" t="s">
        <v>7</v>
      </c>
      <c r="I1020" s="33" t="s">
        <v>8</v>
      </c>
      <c r="J1020" s="33" t="s">
        <v>7</v>
      </c>
      <c r="K1020" s="34">
        <v>1</v>
      </c>
      <c r="L1020" s="34" t="str">
        <f>IF(Noms_de_les_cases[[#This Row],[Nivell 
d''us (%)]]&gt;0.7,"Habitual",IF(Noms_de_les_cases[[#This Row],[Nivell 
d''us (%)]]&lt;0.3,"Minoritari","Ocasional"))</f>
        <v>Habitual</v>
      </c>
      <c r="M1020" s="33" t="s">
        <v>57</v>
      </c>
      <c r="N1020" s="33" t="s">
        <v>18</v>
      </c>
      <c r="O1020" t="s">
        <v>1267</v>
      </c>
      <c r="P1020" t="s">
        <v>1272</v>
      </c>
    </row>
    <row r="1021" spans="1:16" x14ac:dyDescent="0.35">
      <c r="A1021" s="1">
        <f t="shared" si="15"/>
        <v>1020</v>
      </c>
      <c r="B1021" s="1" t="s">
        <v>1169</v>
      </c>
      <c r="C1021" t="s">
        <v>501</v>
      </c>
      <c r="D1021" t="s">
        <v>87</v>
      </c>
      <c r="E1021" s="33" t="s">
        <v>81</v>
      </c>
      <c r="F1021" s="33" t="s">
        <v>8</v>
      </c>
      <c r="G1021" s="33" t="s">
        <v>7</v>
      </c>
      <c r="H1021" s="33" t="s">
        <v>7</v>
      </c>
      <c r="I1021" s="33" t="s">
        <v>8</v>
      </c>
      <c r="J1021" s="33" t="s">
        <v>8</v>
      </c>
      <c r="K1021" s="34">
        <v>0.6</v>
      </c>
      <c r="L1021" s="34" t="str">
        <f>IF(Noms_de_les_cases[[#This Row],[Nivell 
d''us (%)]]&gt;0.7,"Habitual",IF(Noms_de_les_cases[[#This Row],[Nivell 
d''us (%)]]&lt;0.3,"Minoritari","Ocasional"))</f>
        <v>Ocasional</v>
      </c>
      <c r="M1021" s="33" t="s">
        <v>14</v>
      </c>
      <c r="N1021" s="33" t="s">
        <v>19</v>
      </c>
      <c r="O1021" t="s">
        <v>1267</v>
      </c>
      <c r="P1021" t="s">
        <v>1228</v>
      </c>
    </row>
    <row r="1022" spans="1:16" x14ac:dyDescent="0.35">
      <c r="A1022" s="1">
        <f t="shared" si="15"/>
        <v>1021</v>
      </c>
      <c r="B1022" s="1" t="s">
        <v>1444</v>
      </c>
      <c r="C1022" t="s">
        <v>1085</v>
      </c>
      <c r="D1022" t="s">
        <v>24</v>
      </c>
      <c r="E1022" s="33" t="s">
        <v>82</v>
      </c>
      <c r="F1022" s="33" t="s">
        <v>8</v>
      </c>
      <c r="G1022" s="33" t="s">
        <v>7</v>
      </c>
      <c r="H1022" s="33" t="s">
        <v>7</v>
      </c>
      <c r="I1022" s="33" t="s">
        <v>8</v>
      </c>
      <c r="J1022" s="33" t="s">
        <v>7</v>
      </c>
      <c r="K1022" s="34">
        <v>1</v>
      </c>
      <c r="L1022" s="34" t="str">
        <f>IF(Noms_de_les_cases[[#This Row],[Nivell 
d''us (%)]]&gt;0.7,"Habitual",IF(Noms_de_les_cases[[#This Row],[Nivell 
d''us (%)]]&lt;0.3,"Minoritari","Ocasional"))</f>
        <v>Habitual</v>
      </c>
      <c r="M1022" s="33" t="s">
        <v>220</v>
      </c>
      <c r="N1022" s="33" t="s">
        <v>18</v>
      </c>
      <c r="O1022" t="s">
        <v>1267</v>
      </c>
      <c r="P1022" t="s">
        <v>1271</v>
      </c>
    </row>
    <row r="1023" spans="1:16" x14ac:dyDescent="0.35">
      <c r="A1023" s="1">
        <f t="shared" si="15"/>
        <v>1022</v>
      </c>
      <c r="B1023" s="1" t="s">
        <v>1321</v>
      </c>
      <c r="C1023" t="s">
        <v>180</v>
      </c>
      <c r="D1023" t="s">
        <v>181</v>
      </c>
      <c r="E1023" s="33" t="s">
        <v>82</v>
      </c>
      <c r="F1023" s="33" t="s">
        <v>8</v>
      </c>
      <c r="G1023" s="33" t="s">
        <v>7</v>
      </c>
      <c r="H1023" s="33" t="s">
        <v>7</v>
      </c>
      <c r="I1023" s="33" t="s">
        <v>8</v>
      </c>
      <c r="J1023" s="33" t="s">
        <v>8</v>
      </c>
      <c r="K1023" s="34">
        <v>0.2</v>
      </c>
      <c r="L1023" s="34" t="str">
        <f>IF(Noms_de_les_cases[[#This Row],[Nivell 
d''us (%)]]&gt;0.7,"Habitual",IF(Noms_de_les_cases[[#This Row],[Nivell 
d''us (%)]]&lt;0.3,"Minoritari","Ocasional"))</f>
        <v>Minoritari</v>
      </c>
      <c r="M1023" s="33" t="s">
        <v>220</v>
      </c>
      <c r="N1023" s="33" t="s">
        <v>18</v>
      </c>
      <c r="O1023" t="s">
        <v>1267</v>
      </c>
      <c r="P1023" t="s">
        <v>1271</v>
      </c>
    </row>
    <row r="1024" spans="1:16" x14ac:dyDescent="0.35">
      <c r="A1024" s="1">
        <f t="shared" si="15"/>
        <v>1023</v>
      </c>
      <c r="B1024" s="1" t="s">
        <v>513</v>
      </c>
      <c r="C1024" t="s">
        <v>510</v>
      </c>
      <c r="D1024" t="s">
        <v>85</v>
      </c>
      <c r="E1024" s="33" t="s">
        <v>81</v>
      </c>
      <c r="F1024" s="33" t="s">
        <v>8</v>
      </c>
      <c r="G1024" s="33" t="s">
        <v>7</v>
      </c>
      <c r="H1024" s="33" t="s">
        <v>7</v>
      </c>
      <c r="I1024" s="33" t="s">
        <v>8</v>
      </c>
      <c r="J1024" s="33" t="s">
        <v>7</v>
      </c>
      <c r="K1024" s="34">
        <v>1</v>
      </c>
      <c r="L1024" s="34" t="str">
        <f>IF(Noms_de_les_cases[[#This Row],[Nivell 
d''us (%)]]&gt;0.7,"Habitual",IF(Noms_de_les_cases[[#This Row],[Nivell 
d''us (%)]]&lt;0.3,"Minoritari","Ocasional"))</f>
        <v>Habitual</v>
      </c>
      <c r="M1024" s="33" t="s">
        <v>16</v>
      </c>
      <c r="N1024" s="33" t="s">
        <v>18</v>
      </c>
      <c r="O1024" t="s">
        <v>1267</v>
      </c>
      <c r="P1024" t="s">
        <v>1229</v>
      </c>
    </row>
    <row r="1025" spans="1:16" x14ac:dyDescent="0.35">
      <c r="A1025" s="1">
        <f t="shared" si="15"/>
        <v>1024</v>
      </c>
      <c r="B1025" s="1" t="s">
        <v>863</v>
      </c>
      <c r="C1025" t="s">
        <v>864</v>
      </c>
      <c r="D1025" t="s">
        <v>181</v>
      </c>
      <c r="E1025" s="33" t="s">
        <v>81</v>
      </c>
      <c r="F1025" s="33" t="s">
        <v>7</v>
      </c>
      <c r="G1025" s="33" t="s">
        <v>7</v>
      </c>
      <c r="H1025" s="33" t="s">
        <v>7</v>
      </c>
      <c r="I1025" s="33" t="s">
        <v>7</v>
      </c>
      <c r="J1025" s="33" t="s">
        <v>7</v>
      </c>
      <c r="K1025" s="34">
        <v>1</v>
      </c>
      <c r="L1025" s="34" t="str">
        <f>IF(Noms_de_les_cases[[#This Row],[Nivell 
d''us (%)]]&gt;0.7,"Habitual",IF(Noms_de_les_cases[[#This Row],[Nivell 
d''us (%)]]&lt;0.3,"Minoritari","Ocasional"))</f>
        <v>Habitual</v>
      </c>
      <c r="M1025" s="33" t="s">
        <v>281</v>
      </c>
      <c r="N1025" s="33" t="s">
        <v>17</v>
      </c>
      <c r="O1025" t="s">
        <v>1267</v>
      </c>
      <c r="P1025" t="s">
        <v>1271</v>
      </c>
    </row>
    <row r="1026" spans="1:16" x14ac:dyDescent="0.35">
      <c r="A1026" s="1">
        <f t="shared" si="15"/>
        <v>1025</v>
      </c>
      <c r="B1026" s="1" t="s">
        <v>294</v>
      </c>
      <c r="C1026" t="s">
        <v>295</v>
      </c>
      <c r="D1026" t="s">
        <v>86</v>
      </c>
      <c r="E1026" s="33" t="s">
        <v>81</v>
      </c>
      <c r="F1026" s="33" t="s">
        <v>7</v>
      </c>
      <c r="G1026" s="33" t="s">
        <v>7</v>
      </c>
      <c r="H1026" s="33" t="s">
        <v>7</v>
      </c>
      <c r="I1026" s="33" t="s">
        <v>7</v>
      </c>
      <c r="J1026" s="33" t="s">
        <v>7</v>
      </c>
      <c r="K1026" s="34">
        <v>1</v>
      </c>
      <c r="L1026" s="34" t="str">
        <f>IF(Noms_de_les_cases[[#This Row],[Nivell 
d''us (%)]]&gt;0.7,"Habitual",IF(Noms_de_les_cases[[#This Row],[Nivell 
d''us (%)]]&lt;0.3,"Minoritari","Ocasional"))</f>
        <v>Habitual</v>
      </c>
      <c r="M1026" s="33" t="s">
        <v>57</v>
      </c>
      <c r="N1026" s="33" t="s">
        <v>18</v>
      </c>
      <c r="O1026" t="s">
        <v>1267</v>
      </c>
      <c r="P1026" t="s">
        <v>1272</v>
      </c>
    </row>
    <row r="1027" spans="1:16" x14ac:dyDescent="0.35">
      <c r="A1027" s="1">
        <f t="shared" si="15"/>
        <v>1026</v>
      </c>
      <c r="B1027" s="1" t="s">
        <v>214</v>
      </c>
      <c r="C1027" t="s">
        <v>213</v>
      </c>
      <c r="D1027" t="s">
        <v>88</v>
      </c>
      <c r="E1027" s="33" t="s">
        <v>81</v>
      </c>
      <c r="F1027" s="33" t="s">
        <v>7</v>
      </c>
      <c r="G1027" s="33" t="s">
        <v>7</v>
      </c>
      <c r="H1027" s="33" t="s">
        <v>7</v>
      </c>
      <c r="I1027" s="33" t="s">
        <v>7</v>
      </c>
      <c r="J1027" s="33" t="s">
        <v>7</v>
      </c>
      <c r="K1027" s="34">
        <v>1</v>
      </c>
      <c r="L1027" s="34" t="str">
        <f>IF(Noms_de_les_cases[[#This Row],[Nivell 
d''us (%)]]&gt;0.7,"Habitual",IF(Noms_de_les_cases[[#This Row],[Nivell 
d''us (%)]]&lt;0.3,"Minoritari","Ocasional"))</f>
        <v>Habitual</v>
      </c>
      <c r="M1027" s="33" t="s">
        <v>14</v>
      </c>
      <c r="N1027" s="33" t="s">
        <v>17</v>
      </c>
      <c r="O1027" t="s">
        <v>1267</v>
      </c>
      <c r="P1027" t="s">
        <v>1228</v>
      </c>
    </row>
    <row r="1028" spans="1:16" x14ac:dyDescent="0.35">
      <c r="A1028" s="1">
        <f t="shared" ref="A1028:A1091" si="16">A1027+1</f>
        <v>1027</v>
      </c>
      <c r="B1028" s="1" t="s">
        <v>212</v>
      </c>
      <c r="C1028" t="s">
        <v>213</v>
      </c>
      <c r="D1028" t="s">
        <v>88</v>
      </c>
      <c r="E1028" s="33" t="s">
        <v>81</v>
      </c>
      <c r="F1028" s="33" t="s">
        <v>7</v>
      </c>
      <c r="G1028" s="33" t="s">
        <v>7</v>
      </c>
      <c r="H1028" s="33" t="s">
        <v>7</v>
      </c>
      <c r="I1028" s="33" t="s">
        <v>8</v>
      </c>
      <c r="J1028" s="33" t="s">
        <v>7</v>
      </c>
      <c r="K1028" s="34">
        <v>1</v>
      </c>
      <c r="L1028" s="34" t="str">
        <f>IF(Noms_de_les_cases[[#This Row],[Nivell 
d''us (%)]]&gt;0.7,"Habitual",IF(Noms_de_les_cases[[#This Row],[Nivell 
d''us (%)]]&lt;0.3,"Minoritari","Ocasional"))</f>
        <v>Habitual</v>
      </c>
      <c r="M1028" s="33" t="s">
        <v>14</v>
      </c>
      <c r="N1028" s="33" t="s">
        <v>17</v>
      </c>
      <c r="O1028" t="s">
        <v>1267</v>
      </c>
      <c r="P1028" t="s">
        <v>1228</v>
      </c>
    </row>
    <row r="1029" spans="1:16" x14ac:dyDescent="0.35">
      <c r="A1029" s="1">
        <f t="shared" si="16"/>
        <v>1028</v>
      </c>
      <c r="B1029" s="1" t="s">
        <v>1209</v>
      </c>
      <c r="C1029" t="s">
        <v>1208</v>
      </c>
      <c r="D1029" t="s">
        <v>86</v>
      </c>
      <c r="E1029" s="33" t="s">
        <v>81</v>
      </c>
      <c r="F1029" s="33" t="s">
        <v>8</v>
      </c>
      <c r="G1029" s="33" t="s">
        <v>7</v>
      </c>
      <c r="H1029" s="33" t="s">
        <v>7</v>
      </c>
      <c r="I1029" s="33" t="s">
        <v>8</v>
      </c>
      <c r="J1029" s="33" t="s">
        <v>7</v>
      </c>
      <c r="K1029" s="34">
        <v>1</v>
      </c>
      <c r="L1029" s="34" t="str">
        <f>IF(Noms_de_les_cases[[#This Row],[Nivell 
d''us (%)]]&gt;0.7,"Habitual",IF(Noms_de_les_cases[[#This Row],[Nivell 
d''us (%)]]&lt;0.3,"Minoritari","Ocasional"))</f>
        <v>Habitual</v>
      </c>
      <c r="M1029" s="33" t="s">
        <v>57</v>
      </c>
      <c r="N1029" s="33" t="s">
        <v>18</v>
      </c>
      <c r="O1029" t="s">
        <v>1267</v>
      </c>
      <c r="P1029" t="s">
        <v>1229</v>
      </c>
    </row>
    <row r="1030" spans="1:16" x14ac:dyDescent="0.35">
      <c r="A1030" s="1">
        <f t="shared" si="16"/>
        <v>1029</v>
      </c>
      <c r="B1030" s="1" t="s">
        <v>1183</v>
      </c>
      <c r="C1030" t="s">
        <v>959</v>
      </c>
      <c r="D1030" t="s">
        <v>89</v>
      </c>
      <c r="E1030" s="33" t="s">
        <v>81</v>
      </c>
      <c r="F1030" s="33" t="s">
        <v>8</v>
      </c>
      <c r="G1030" s="33" t="s">
        <v>7</v>
      </c>
      <c r="H1030" s="33" t="s">
        <v>7</v>
      </c>
      <c r="I1030" s="33" t="s">
        <v>8</v>
      </c>
      <c r="J1030" s="33" t="s">
        <v>7</v>
      </c>
      <c r="K1030" s="34">
        <v>1</v>
      </c>
      <c r="L1030" s="34" t="str">
        <f>IF(Noms_de_les_cases[[#This Row],[Nivell 
d''us (%)]]&gt;0.7,"Habitual",IF(Noms_de_les_cases[[#This Row],[Nivell 
d''us (%)]]&lt;0.3,"Minoritari","Ocasional"))</f>
        <v>Habitual</v>
      </c>
      <c r="M1030" s="33" t="s">
        <v>57</v>
      </c>
      <c r="N1030" s="33" t="s">
        <v>18</v>
      </c>
      <c r="O1030" t="s">
        <v>1267</v>
      </c>
      <c r="P1030" t="s">
        <v>1232</v>
      </c>
    </row>
    <row r="1031" spans="1:16" x14ac:dyDescent="0.35">
      <c r="A1031" s="1">
        <f t="shared" si="16"/>
        <v>1030</v>
      </c>
      <c r="B1031" s="1" t="s">
        <v>1200</v>
      </c>
      <c r="C1031" t="s">
        <v>390</v>
      </c>
      <c r="D1031" t="s">
        <v>86</v>
      </c>
      <c r="E1031" s="33" t="s">
        <v>81</v>
      </c>
      <c r="F1031" s="33" t="s">
        <v>8</v>
      </c>
      <c r="G1031" s="33" t="s">
        <v>7</v>
      </c>
      <c r="H1031" s="33" t="s">
        <v>7</v>
      </c>
      <c r="I1031" s="33" t="s">
        <v>8</v>
      </c>
      <c r="J1031" s="33" t="s">
        <v>8</v>
      </c>
      <c r="K1031" s="34">
        <v>0.4</v>
      </c>
      <c r="L1031" s="34" t="str">
        <f>IF(Noms_de_les_cases[[#This Row],[Nivell 
d''us (%)]]&gt;0.7,"Habitual",IF(Noms_de_les_cases[[#This Row],[Nivell 
d''us (%)]]&lt;0.3,"Minoritari","Ocasional"))</f>
        <v>Ocasional</v>
      </c>
      <c r="M1031" s="33" t="s">
        <v>57</v>
      </c>
      <c r="N1031" s="33" t="s">
        <v>18</v>
      </c>
      <c r="O1031" t="s">
        <v>1267</v>
      </c>
      <c r="P1031" t="s">
        <v>1272</v>
      </c>
    </row>
    <row r="1032" spans="1:16" x14ac:dyDescent="0.35">
      <c r="A1032" s="1">
        <f t="shared" si="16"/>
        <v>1031</v>
      </c>
      <c r="B1032" s="1" t="s">
        <v>1200</v>
      </c>
      <c r="C1032" t="s">
        <v>1208</v>
      </c>
      <c r="D1032" t="s">
        <v>86</v>
      </c>
      <c r="E1032" s="33" t="s">
        <v>81</v>
      </c>
      <c r="F1032" s="33" t="s">
        <v>8</v>
      </c>
      <c r="G1032" s="33" t="s">
        <v>7</v>
      </c>
      <c r="H1032" s="33" t="s">
        <v>7</v>
      </c>
      <c r="I1032" s="33" t="s">
        <v>8</v>
      </c>
      <c r="J1032" s="33" t="s">
        <v>8</v>
      </c>
      <c r="K1032" s="34">
        <v>0.6</v>
      </c>
      <c r="L1032" s="34" t="str">
        <f>IF(Noms_de_les_cases[[#This Row],[Nivell 
d''us (%)]]&gt;0.7,"Habitual",IF(Noms_de_les_cases[[#This Row],[Nivell 
d''us (%)]]&lt;0.3,"Minoritari","Ocasional"))</f>
        <v>Ocasional</v>
      </c>
      <c r="M1032" s="33" t="s">
        <v>57</v>
      </c>
      <c r="N1032" s="33" t="s">
        <v>18</v>
      </c>
      <c r="O1032" t="s">
        <v>1267</v>
      </c>
      <c r="P1032" t="s">
        <v>1272</v>
      </c>
    </row>
    <row r="1033" spans="1:16" x14ac:dyDescent="0.35">
      <c r="A1033" s="1">
        <f t="shared" si="16"/>
        <v>1032</v>
      </c>
      <c r="B1033" s="1" t="s">
        <v>1211</v>
      </c>
      <c r="C1033" t="s">
        <v>378</v>
      </c>
      <c r="D1033" t="s">
        <v>86</v>
      </c>
      <c r="E1033" s="33" t="s">
        <v>81</v>
      </c>
      <c r="F1033" s="33" t="s">
        <v>8</v>
      </c>
      <c r="G1033" s="33" t="s">
        <v>7</v>
      </c>
      <c r="H1033" s="33" t="s">
        <v>1212</v>
      </c>
      <c r="I1033" s="33" t="s">
        <v>8</v>
      </c>
      <c r="J1033" s="33" t="s">
        <v>8</v>
      </c>
      <c r="K1033" s="34">
        <v>0.2</v>
      </c>
      <c r="L1033" s="34" t="str">
        <f>IF(Noms_de_les_cases[[#This Row],[Nivell 
d''us (%)]]&gt;0.7,"Habitual",IF(Noms_de_les_cases[[#This Row],[Nivell 
d''us (%)]]&lt;0.3,"Minoritari","Ocasional"))</f>
        <v>Minoritari</v>
      </c>
      <c r="M1033" s="33" t="s">
        <v>16</v>
      </c>
      <c r="N1033" s="33" t="s">
        <v>18</v>
      </c>
      <c r="O1033" t="s">
        <v>1267</v>
      </c>
      <c r="P1033" t="s">
        <v>1272</v>
      </c>
    </row>
    <row r="1034" spans="1:16" x14ac:dyDescent="0.35">
      <c r="A1034" s="1">
        <f t="shared" si="16"/>
        <v>1033</v>
      </c>
      <c r="B1034" s="1" t="s">
        <v>203</v>
      </c>
      <c r="C1034" t="s">
        <v>201</v>
      </c>
      <c r="D1034" t="s">
        <v>91</v>
      </c>
      <c r="E1034" s="33" t="s">
        <v>82</v>
      </c>
      <c r="F1034" s="33" t="s">
        <v>8</v>
      </c>
      <c r="G1034" s="33" t="s">
        <v>7</v>
      </c>
      <c r="H1034" s="33" t="s">
        <v>7</v>
      </c>
      <c r="I1034" s="33" t="s">
        <v>8</v>
      </c>
      <c r="J1034" s="33" t="s">
        <v>8</v>
      </c>
      <c r="K1034" s="34">
        <v>0.2</v>
      </c>
      <c r="L1034" s="34" t="str">
        <f>IF(Noms_de_les_cases[[#This Row],[Nivell 
d''us (%)]]&gt;0.7,"Habitual",IF(Noms_de_les_cases[[#This Row],[Nivell 
d''us (%)]]&lt;0.3,"Minoritari","Ocasional"))</f>
        <v>Minoritari</v>
      </c>
      <c r="M1034" s="33" t="s">
        <v>16</v>
      </c>
      <c r="N1034" s="33" t="s">
        <v>18</v>
      </c>
      <c r="O1034" t="s">
        <v>1267</v>
      </c>
      <c r="P1034" t="s">
        <v>1240</v>
      </c>
    </row>
    <row r="1035" spans="1:16" x14ac:dyDescent="0.35">
      <c r="A1035" s="1">
        <f t="shared" si="16"/>
        <v>1034</v>
      </c>
      <c r="B1035" s="1" t="s">
        <v>508</v>
      </c>
      <c r="C1035" t="s">
        <v>507</v>
      </c>
      <c r="D1035" t="s">
        <v>85</v>
      </c>
      <c r="E1035" s="33" t="s">
        <v>82</v>
      </c>
      <c r="F1035" s="33" t="s">
        <v>8</v>
      </c>
      <c r="G1035" s="33" t="s">
        <v>7</v>
      </c>
      <c r="H1035" s="33" t="s">
        <v>7</v>
      </c>
      <c r="I1035" s="33" t="s">
        <v>8</v>
      </c>
      <c r="J1035" s="33" t="s">
        <v>8</v>
      </c>
      <c r="K1035" s="34">
        <v>0.4</v>
      </c>
      <c r="L1035" s="34" t="str">
        <f>IF(Noms_de_les_cases[[#This Row],[Nivell 
d''us (%)]]&gt;0.7,"Habitual",IF(Noms_de_les_cases[[#This Row],[Nivell 
d''us (%)]]&lt;0.3,"Minoritari","Ocasional"))</f>
        <v>Ocasional</v>
      </c>
      <c r="M1035" s="33" t="s">
        <v>16</v>
      </c>
      <c r="N1035" s="33" t="s">
        <v>18</v>
      </c>
      <c r="O1035" t="s">
        <v>1267</v>
      </c>
      <c r="P1035" t="s">
        <v>1232</v>
      </c>
    </row>
    <row r="1036" spans="1:16" x14ac:dyDescent="0.35">
      <c r="A1036" s="1">
        <f t="shared" si="16"/>
        <v>1035</v>
      </c>
      <c r="B1036" s="1" t="s">
        <v>202</v>
      </c>
      <c r="C1036" t="s">
        <v>201</v>
      </c>
      <c r="D1036" t="s">
        <v>91</v>
      </c>
      <c r="E1036" s="33" t="s">
        <v>82</v>
      </c>
      <c r="F1036" s="33" t="s">
        <v>8</v>
      </c>
      <c r="G1036" s="33" t="s">
        <v>7</v>
      </c>
      <c r="H1036" s="33" t="s">
        <v>7</v>
      </c>
      <c r="I1036" s="33" t="s">
        <v>8</v>
      </c>
      <c r="J1036" s="33" t="s">
        <v>8</v>
      </c>
      <c r="K1036" s="34">
        <v>0.4</v>
      </c>
      <c r="L1036" s="34" t="str">
        <f>IF(Noms_de_les_cases[[#This Row],[Nivell 
d''us (%)]]&gt;0.7,"Habitual",IF(Noms_de_les_cases[[#This Row],[Nivell 
d''us (%)]]&lt;0.3,"Minoritari","Ocasional"))</f>
        <v>Ocasional</v>
      </c>
      <c r="M1036" s="33" t="s">
        <v>16</v>
      </c>
      <c r="N1036" s="33" t="s">
        <v>18</v>
      </c>
      <c r="O1036" t="s">
        <v>1267</v>
      </c>
      <c r="P1036" t="s">
        <v>1229</v>
      </c>
    </row>
    <row r="1037" spans="1:16" x14ac:dyDescent="0.35">
      <c r="A1037" s="1">
        <f t="shared" si="16"/>
        <v>1036</v>
      </c>
      <c r="B1037" s="1" t="s">
        <v>1449</v>
      </c>
      <c r="C1037" t="s">
        <v>201</v>
      </c>
      <c r="D1037" t="s">
        <v>91</v>
      </c>
      <c r="E1037" s="33" t="s">
        <v>82</v>
      </c>
      <c r="F1037" s="33" t="s">
        <v>8</v>
      </c>
      <c r="G1037" s="33" t="s">
        <v>7</v>
      </c>
      <c r="H1037" s="33" t="s">
        <v>7</v>
      </c>
      <c r="I1037" s="33" t="s">
        <v>8</v>
      </c>
      <c r="J1037" s="33" t="s">
        <v>8</v>
      </c>
      <c r="K1037" s="34">
        <v>0.2</v>
      </c>
      <c r="L1037" s="34" t="str">
        <f>IF(Noms_de_les_cases[[#This Row],[Nivell 
d''us (%)]]&gt;0.7,"Habitual",IF(Noms_de_les_cases[[#This Row],[Nivell 
d''us (%)]]&lt;0.3,"Minoritari","Ocasional"))</f>
        <v>Minoritari</v>
      </c>
      <c r="M1037" s="33" t="s">
        <v>16</v>
      </c>
      <c r="N1037" s="33" t="s">
        <v>18</v>
      </c>
      <c r="O1037" t="s">
        <v>1267</v>
      </c>
      <c r="P1037" t="s">
        <v>1233</v>
      </c>
    </row>
    <row r="1038" spans="1:16" x14ac:dyDescent="0.35">
      <c r="A1038" s="1">
        <f t="shared" si="16"/>
        <v>1037</v>
      </c>
      <c r="B1038" s="1" t="s">
        <v>996</v>
      </c>
      <c r="C1038" t="s">
        <v>994</v>
      </c>
      <c r="D1038" t="s">
        <v>89</v>
      </c>
      <c r="E1038" s="33" t="s">
        <v>82</v>
      </c>
      <c r="F1038" s="33" t="s">
        <v>8</v>
      </c>
      <c r="G1038" s="33" t="s">
        <v>7</v>
      </c>
      <c r="H1038" s="33" t="s">
        <v>7</v>
      </c>
      <c r="I1038" s="33" t="s">
        <v>8</v>
      </c>
      <c r="J1038" s="33" t="s">
        <v>7</v>
      </c>
      <c r="K1038" s="34">
        <v>1</v>
      </c>
      <c r="L1038" s="34" t="str">
        <f>IF(Noms_de_les_cases[[#This Row],[Nivell 
d''us (%)]]&gt;0.7,"Habitual",IF(Noms_de_les_cases[[#This Row],[Nivell 
d''us (%)]]&lt;0.3,"Minoritari","Ocasional"))</f>
        <v>Habitual</v>
      </c>
      <c r="M1038" s="33" t="s">
        <v>16</v>
      </c>
      <c r="N1038" s="33" t="s">
        <v>18</v>
      </c>
      <c r="O1038" t="s">
        <v>1267</v>
      </c>
      <c r="P1038" t="s">
        <v>1240</v>
      </c>
    </row>
    <row r="1039" spans="1:16" x14ac:dyDescent="0.35">
      <c r="A1039" s="1">
        <f t="shared" si="16"/>
        <v>1038</v>
      </c>
      <c r="B1039" s="1" t="s">
        <v>1049</v>
      </c>
      <c r="C1039" t="s">
        <v>1050</v>
      </c>
      <c r="D1039" t="s">
        <v>92</v>
      </c>
      <c r="E1039" s="33" t="s">
        <v>82</v>
      </c>
      <c r="F1039" s="33" t="s">
        <v>8</v>
      </c>
      <c r="G1039" s="33" t="s">
        <v>7</v>
      </c>
      <c r="H1039" s="33" t="s">
        <v>7</v>
      </c>
      <c r="I1039" s="33" t="s">
        <v>8</v>
      </c>
      <c r="J1039" s="33" t="s">
        <v>8</v>
      </c>
      <c r="K1039" s="34">
        <v>0.2</v>
      </c>
      <c r="L1039" s="34" t="str">
        <f>IF(Noms_de_les_cases[[#This Row],[Nivell 
d''us (%)]]&gt;0.7,"Habitual",IF(Noms_de_les_cases[[#This Row],[Nivell 
d''us (%)]]&lt;0.3,"Minoritari","Ocasional"))</f>
        <v>Minoritari</v>
      </c>
      <c r="M1039" s="33" t="s">
        <v>16</v>
      </c>
      <c r="N1039" s="33" t="s">
        <v>18</v>
      </c>
      <c r="O1039" t="s">
        <v>1267</v>
      </c>
      <c r="P1039" t="s">
        <v>1229</v>
      </c>
    </row>
    <row r="1040" spans="1:16" x14ac:dyDescent="0.35">
      <c r="A1040" s="1">
        <f t="shared" si="16"/>
        <v>1039</v>
      </c>
      <c r="B1040" s="1" t="s">
        <v>1125</v>
      </c>
      <c r="C1040" t="s">
        <v>1050</v>
      </c>
      <c r="D1040" t="s">
        <v>92</v>
      </c>
      <c r="E1040" s="33" t="s">
        <v>82</v>
      </c>
      <c r="F1040" s="33" t="s">
        <v>8</v>
      </c>
      <c r="G1040" s="33" t="s">
        <v>7</v>
      </c>
      <c r="H1040" s="33" t="s">
        <v>7</v>
      </c>
      <c r="I1040" s="33" t="s">
        <v>8</v>
      </c>
      <c r="J1040" s="33" t="s">
        <v>8</v>
      </c>
      <c r="K1040" s="34">
        <v>0.4</v>
      </c>
      <c r="L1040" s="34" t="str">
        <f>IF(Noms_de_les_cases[[#This Row],[Nivell 
d''us (%)]]&gt;0.7,"Habitual",IF(Noms_de_les_cases[[#This Row],[Nivell 
d''us (%)]]&lt;0.3,"Minoritari","Ocasional"))</f>
        <v>Ocasional</v>
      </c>
      <c r="M1040" s="33" t="s">
        <v>16</v>
      </c>
      <c r="N1040" s="33" t="s">
        <v>18</v>
      </c>
      <c r="O1040" t="s">
        <v>1267</v>
      </c>
      <c r="P1040" t="s">
        <v>1240</v>
      </c>
    </row>
    <row r="1041" spans="1:16" x14ac:dyDescent="0.35">
      <c r="A1041" s="1">
        <f t="shared" si="16"/>
        <v>1040</v>
      </c>
      <c r="B1041" s="1" t="s">
        <v>1324</v>
      </c>
      <c r="C1041" t="s">
        <v>905</v>
      </c>
      <c r="D1041" t="s">
        <v>181</v>
      </c>
      <c r="E1041" s="33" t="s">
        <v>82</v>
      </c>
      <c r="F1041" s="33" t="s">
        <v>8</v>
      </c>
      <c r="G1041" s="33" t="s">
        <v>7</v>
      </c>
      <c r="H1041" s="33" t="s">
        <v>7</v>
      </c>
      <c r="I1041" s="33" t="s">
        <v>8</v>
      </c>
      <c r="J1041" s="33" t="s">
        <v>7</v>
      </c>
      <c r="K1041" s="34">
        <v>1</v>
      </c>
      <c r="L1041" s="34" t="str">
        <f>IF(Noms_de_les_cases[[#This Row],[Nivell 
d''us (%)]]&gt;0.7,"Habitual",IF(Noms_de_les_cases[[#This Row],[Nivell 
d''us (%)]]&lt;0.3,"Minoritari","Ocasional"))</f>
        <v>Habitual</v>
      </c>
      <c r="M1041" s="33" t="s">
        <v>16</v>
      </c>
      <c r="N1041" s="33" t="s">
        <v>18</v>
      </c>
      <c r="O1041" t="s">
        <v>1267</v>
      </c>
      <c r="P1041" t="s">
        <v>1240</v>
      </c>
    </row>
    <row r="1042" spans="1:16" x14ac:dyDescent="0.35">
      <c r="A1042" s="1">
        <f t="shared" si="16"/>
        <v>1041</v>
      </c>
      <c r="B1042" s="1" t="s">
        <v>1191</v>
      </c>
      <c r="C1042" t="s">
        <v>529</v>
      </c>
      <c r="D1042" t="s">
        <v>87</v>
      </c>
      <c r="E1042" s="33" t="s">
        <v>82</v>
      </c>
      <c r="F1042" s="33" t="s">
        <v>7</v>
      </c>
      <c r="G1042" s="33" t="s">
        <v>7</v>
      </c>
      <c r="H1042" s="33" t="s">
        <v>8</v>
      </c>
      <c r="I1042" s="33" t="s">
        <v>7</v>
      </c>
      <c r="J1042" s="33" t="s">
        <v>7</v>
      </c>
      <c r="K1042" s="34">
        <v>1</v>
      </c>
      <c r="L1042" s="34" t="str">
        <f>IF(Noms_de_les_cases[[#This Row],[Nivell 
d''us (%)]]&gt;0.7,"Habitual",IF(Noms_de_les_cases[[#This Row],[Nivell 
d''us (%)]]&lt;0.3,"Minoritari","Ocasional"))</f>
        <v>Habitual</v>
      </c>
      <c r="M1042" s="33" t="s">
        <v>16</v>
      </c>
      <c r="N1042" s="33" t="s">
        <v>18</v>
      </c>
      <c r="O1042" t="s">
        <v>1267</v>
      </c>
      <c r="P1042" t="s">
        <v>1240</v>
      </c>
    </row>
    <row r="1043" spans="1:16" x14ac:dyDescent="0.35">
      <c r="A1043" s="1">
        <f t="shared" si="16"/>
        <v>1042</v>
      </c>
      <c r="B1043" s="1" t="s">
        <v>1206</v>
      </c>
      <c r="C1043" t="s">
        <v>394</v>
      </c>
      <c r="D1043" t="s">
        <v>87</v>
      </c>
      <c r="E1043" s="33" t="s">
        <v>82</v>
      </c>
      <c r="F1043" s="33" t="s">
        <v>8</v>
      </c>
      <c r="G1043" s="33" t="s">
        <v>7</v>
      </c>
      <c r="H1043" s="33" t="s">
        <v>7</v>
      </c>
      <c r="I1043" s="33" t="s">
        <v>8</v>
      </c>
      <c r="J1043" s="33" t="s">
        <v>7</v>
      </c>
      <c r="K1043" s="34">
        <v>0.8</v>
      </c>
      <c r="L1043" s="34" t="str">
        <f>IF(Noms_de_les_cases[[#This Row],[Nivell 
d''us (%)]]&gt;0.7,"Habitual",IF(Noms_de_les_cases[[#This Row],[Nivell 
d''us (%)]]&lt;0.3,"Minoritari","Ocasional"))</f>
        <v>Habitual</v>
      </c>
      <c r="M1043" s="33" t="s">
        <v>16</v>
      </c>
      <c r="N1043" s="33" t="s">
        <v>18</v>
      </c>
      <c r="O1043" t="s">
        <v>1267</v>
      </c>
      <c r="P1043" t="s">
        <v>1240</v>
      </c>
    </row>
    <row r="1044" spans="1:16" x14ac:dyDescent="0.35">
      <c r="A1044" s="1">
        <f t="shared" si="16"/>
        <v>1043</v>
      </c>
      <c r="B1044" s="1" t="s">
        <v>1133</v>
      </c>
      <c r="C1044" t="s">
        <v>198</v>
      </c>
      <c r="D1044" t="s">
        <v>24</v>
      </c>
      <c r="E1044" s="33" t="s">
        <v>82</v>
      </c>
      <c r="F1044" s="33" t="s">
        <v>8</v>
      </c>
      <c r="G1044" s="33" t="s">
        <v>7</v>
      </c>
      <c r="H1044" s="33" t="s">
        <v>7</v>
      </c>
      <c r="I1044" s="33" t="s">
        <v>8</v>
      </c>
      <c r="J1044" s="33" t="s">
        <v>7</v>
      </c>
      <c r="K1044" s="34">
        <v>1</v>
      </c>
      <c r="L1044" s="34" t="str">
        <f>IF(Noms_de_les_cases[[#This Row],[Nivell 
d''us (%)]]&gt;0.7,"Habitual",IF(Noms_de_les_cases[[#This Row],[Nivell 
d''us (%)]]&lt;0.3,"Minoritari","Ocasional"))</f>
        <v>Habitual</v>
      </c>
      <c r="M1044" s="33" t="s">
        <v>16</v>
      </c>
      <c r="N1044" s="33" t="s">
        <v>18</v>
      </c>
      <c r="O1044" t="s">
        <v>1267</v>
      </c>
      <c r="P1044" t="s">
        <v>1240</v>
      </c>
    </row>
    <row r="1045" spans="1:16" x14ac:dyDescent="0.35">
      <c r="A1045" s="1">
        <f t="shared" si="16"/>
        <v>1044</v>
      </c>
      <c r="B1045" s="1" t="s">
        <v>1207</v>
      </c>
      <c r="C1045" t="s">
        <v>394</v>
      </c>
      <c r="D1045" t="s">
        <v>86</v>
      </c>
      <c r="E1045" s="33" t="s">
        <v>82</v>
      </c>
      <c r="F1045" s="33" t="s">
        <v>8</v>
      </c>
      <c r="G1045" s="33" t="s">
        <v>7</v>
      </c>
      <c r="H1045" s="33" t="s">
        <v>7</v>
      </c>
      <c r="I1045" s="33" t="s">
        <v>8</v>
      </c>
      <c r="J1045" s="33" t="s">
        <v>7</v>
      </c>
      <c r="K1045" s="34">
        <v>0.6</v>
      </c>
      <c r="L1045" s="34" t="str">
        <f>IF(Noms_de_les_cases[[#This Row],[Nivell 
d''us (%)]]&gt;0.7,"Habitual",IF(Noms_de_les_cases[[#This Row],[Nivell 
d''us (%)]]&lt;0.3,"Minoritari","Ocasional"))</f>
        <v>Ocasional</v>
      </c>
      <c r="M1045" s="33" t="s">
        <v>16</v>
      </c>
      <c r="N1045" s="33" t="s">
        <v>18</v>
      </c>
      <c r="O1045" t="s">
        <v>1267</v>
      </c>
      <c r="P1045" t="s">
        <v>1240</v>
      </c>
    </row>
    <row r="1046" spans="1:16" x14ac:dyDescent="0.35">
      <c r="A1046" s="1">
        <f t="shared" si="16"/>
        <v>1045</v>
      </c>
      <c r="B1046" s="1" t="s">
        <v>1354</v>
      </c>
      <c r="C1046" t="s">
        <v>1355</v>
      </c>
      <c r="D1046" t="s">
        <v>87</v>
      </c>
      <c r="E1046" s="33" t="s">
        <v>82</v>
      </c>
      <c r="F1046" s="33" t="s">
        <v>8</v>
      </c>
      <c r="G1046" s="33" t="s">
        <v>7</v>
      </c>
      <c r="H1046" s="33" t="s">
        <v>7</v>
      </c>
      <c r="I1046" s="33" t="s">
        <v>8</v>
      </c>
      <c r="J1046" s="33" t="s">
        <v>7</v>
      </c>
      <c r="K1046" s="34">
        <v>0.8</v>
      </c>
      <c r="L1046" s="34" t="str">
        <f>IF(Noms_de_les_cases[[#This Row],[Nivell 
d''us (%)]]&gt;0.7,"Habitual",IF(Noms_de_les_cases[[#This Row],[Nivell 
d''us (%)]]&lt;0.3,"Minoritari","Ocasional"))</f>
        <v>Habitual</v>
      </c>
      <c r="M1046" s="33" t="s">
        <v>16</v>
      </c>
      <c r="N1046" s="33" t="s">
        <v>18</v>
      </c>
      <c r="O1046" t="s">
        <v>1267</v>
      </c>
      <c r="P1046" t="s">
        <v>1240</v>
      </c>
    </row>
    <row r="1047" spans="1:16" x14ac:dyDescent="0.35">
      <c r="A1047" s="1">
        <f t="shared" si="16"/>
        <v>1046</v>
      </c>
      <c r="B1047" s="1" t="s">
        <v>831</v>
      </c>
      <c r="C1047" t="s">
        <v>827</v>
      </c>
      <c r="D1047" t="s">
        <v>181</v>
      </c>
      <c r="E1047" s="33" t="s">
        <v>82</v>
      </c>
      <c r="F1047" s="33" t="s">
        <v>8</v>
      </c>
      <c r="G1047" s="33" t="s">
        <v>7</v>
      </c>
      <c r="H1047" s="33" t="s">
        <v>7</v>
      </c>
      <c r="I1047" s="33" t="s">
        <v>8</v>
      </c>
      <c r="J1047" s="33" t="s">
        <v>8</v>
      </c>
      <c r="K1047" s="34">
        <v>0.4</v>
      </c>
      <c r="L1047" s="34" t="str">
        <f>IF(Noms_de_les_cases[[#This Row],[Nivell 
d''us (%)]]&gt;0.7,"Habitual",IF(Noms_de_les_cases[[#This Row],[Nivell 
d''us (%)]]&lt;0.3,"Minoritari","Ocasional"))</f>
        <v>Ocasional</v>
      </c>
      <c r="M1047" s="33" t="s">
        <v>16</v>
      </c>
      <c r="N1047" s="33" t="s">
        <v>18</v>
      </c>
      <c r="O1047" t="s">
        <v>1267</v>
      </c>
      <c r="P1047" t="s">
        <v>1240</v>
      </c>
    </row>
    <row r="1048" spans="1:16" x14ac:dyDescent="0.35">
      <c r="A1048" s="1">
        <f t="shared" si="16"/>
        <v>1047</v>
      </c>
      <c r="B1048" s="1" t="s">
        <v>209</v>
      </c>
      <c r="C1048" t="s">
        <v>208</v>
      </c>
      <c r="D1048" t="s">
        <v>91</v>
      </c>
      <c r="E1048" s="33" t="s">
        <v>82</v>
      </c>
      <c r="F1048" s="33" t="s">
        <v>8</v>
      </c>
      <c r="G1048" s="33" t="s">
        <v>7</v>
      </c>
      <c r="H1048" s="33" t="s">
        <v>7</v>
      </c>
      <c r="I1048" s="33" t="s">
        <v>8</v>
      </c>
      <c r="J1048" s="33" t="s">
        <v>8</v>
      </c>
      <c r="K1048" s="34">
        <v>0.2</v>
      </c>
      <c r="L1048" s="34" t="str">
        <f>IF(Noms_de_les_cases[[#This Row],[Nivell 
d''us (%)]]&gt;0.7,"Habitual",IF(Noms_de_les_cases[[#This Row],[Nivell 
d''us (%)]]&lt;0.3,"Minoritari","Ocasional"))</f>
        <v>Minoritari</v>
      </c>
      <c r="M1048" s="33" t="s">
        <v>16</v>
      </c>
      <c r="N1048" s="33" t="s">
        <v>18</v>
      </c>
      <c r="O1048" t="s">
        <v>1267</v>
      </c>
      <c r="P1048" t="s">
        <v>1229</v>
      </c>
    </row>
    <row r="1049" spans="1:16" x14ac:dyDescent="0.35">
      <c r="A1049" s="1">
        <f t="shared" si="16"/>
        <v>1048</v>
      </c>
      <c r="B1049" s="1" t="s">
        <v>577</v>
      </c>
      <c r="C1049" t="s">
        <v>579</v>
      </c>
      <c r="D1049" t="s">
        <v>85</v>
      </c>
      <c r="E1049" s="33" t="s">
        <v>81</v>
      </c>
      <c r="F1049" s="33" t="s">
        <v>8</v>
      </c>
      <c r="G1049" s="33" t="s">
        <v>7</v>
      </c>
      <c r="H1049" s="33" t="s">
        <v>7</v>
      </c>
      <c r="I1049" s="33" t="s">
        <v>8</v>
      </c>
      <c r="J1049" s="33" t="s">
        <v>7</v>
      </c>
      <c r="K1049" s="34">
        <v>0.6</v>
      </c>
      <c r="L1049" s="34" t="str">
        <f>IF(Noms_de_les_cases[[#This Row],[Nivell 
d''us (%)]]&gt;0.7,"Habitual",IF(Noms_de_les_cases[[#This Row],[Nivell 
d''us (%)]]&lt;0.3,"Minoritari","Ocasional"))</f>
        <v>Ocasional</v>
      </c>
      <c r="M1049" s="33" t="s">
        <v>57</v>
      </c>
      <c r="N1049" s="33" t="s">
        <v>18</v>
      </c>
      <c r="O1049" t="s">
        <v>1267</v>
      </c>
      <c r="P1049" t="s">
        <v>1272</v>
      </c>
    </row>
    <row r="1050" spans="1:16" x14ac:dyDescent="0.35">
      <c r="A1050" s="1">
        <f t="shared" si="16"/>
        <v>1049</v>
      </c>
      <c r="B1050" s="1" t="s">
        <v>344</v>
      </c>
      <c r="C1050" t="s">
        <v>345</v>
      </c>
      <c r="D1050" t="s">
        <v>92</v>
      </c>
      <c r="E1050" s="33" t="s">
        <v>81</v>
      </c>
      <c r="F1050" s="33" t="s">
        <v>7</v>
      </c>
      <c r="G1050" s="33" t="s">
        <v>7</v>
      </c>
      <c r="H1050" s="33" t="s">
        <v>7</v>
      </c>
      <c r="I1050" s="33" t="s">
        <v>7</v>
      </c>
      <c r="J1050" s="33" t="s">
        <v>7</v>
      </c>
      <c r="K1050" s="34">
        <v>0.6</v>
      </c>
      <c r="L1050" s="34" t="str">
        <f>IF(Noms_de_les_cases[[#This Row],[Nivell 
d''us (%)]]&gt;0.7,"Habitual",IF(Noms_de_les_cases[[#This Row],[Nivell 
d''us (%)]]&lt;0.3,"Minoritari","Ocasional"))</f>
        <v>Ocasional</v>
      </c>
      <c r="M1050" s="33" t="s">
        <v>14</v>
      </c>
      <c r="N1050" s="33" t="s">
        <v>20</v>
      </c>
      <c r="O1050" t="s">
        <v>1267</v>
      </c>
      <c r="P1050" t="s">
        <v>1233</v>
      </c>
    </row>
    <row r="1051" spans="1:16" x14ac:dyDescent="0.35">
      <c r="A1051" s="1">
        <f t="shared" si="16"/>
        <v>1050</v>
      </c>
      <c r="B1051" s="1" t="s">
        <v>364</v>
      </c>
      <c r="C1051" t="s">
        <v>365</v>
      </c>
      <c r="D1051" t="s">
        <v>92</v>
      </c>
      <c r="E1051" s="33" t="s">
        <v>81</v>
      </c>
      <c r="F1051" s="33" t="s">
        <v>7</v>
      </c>
      <c r="G1051" s="33" t="s">
        <v>7</v>
      </c>
      <c r="H1051" s="33" t="s">
        <v>7</v>
      </c>
      <c r="I1051" s="33" t="s">
        <v>7</v>
      </c>
      <c r="J1051" s="33" t="s">
        <v>7</v>
      </c>
      <c r="K1051" s="34">
        <v>0.8</v>
      </c>
      <c r="L1051" s="34" t="str">
        <f>IF(Noms_de_les_cases[[#This Row],[Nivell 
d''us (%)]]&gt;0.7,"Habitual",IF(Noms_de_les_cases[[#This Row],[Nivell 
d''us (%)]]&lt;0.3,"Minoritari","Ocasional"))</f>
        <v>Habitual</v>
      </c>
      <c r="M1051" s="33" t="s">
        <v>14</v>
      </c>
      <c r="N1051" s="33" t="s">
        <v>17</v>
      </c>
      <c r="O1051" t="s">
        <v>1267</v>
      </c>
      <c r="P1051" t="s">
        <v>1228</v>
      </c>
    </row>
    <row r="1052" spans="1:16" x14ac:dyDescent="0.35">
      <c r="A1052" s="1">
        <f t="shared" si="16"/>
        <v>1051</v>
      </c>
      <c r="B1052" s="1" t="s">
        <v>1108</v>
      </c>
      <c r="C1052" t="s">
        <v>767</v>
      </c>
      <c r="D1052" t="s">
        <v>24</v>
      </c>
      <c r="E1052" s="33" t="s">
        <v>81</v>
      </c>
      <c r="F1052" s="33" t="s">
        <v>8</v>
      </c>
      <c r="G1052" s="33" t="s">
        <v>7</v>
      </c>
      <c r="H1052" s="33" t="s">
        <v>7</v>
      </c>
      <c r="I1052" s="33" t="s">
        <v>8</v>
      </c>
      <c r="J1052" s="33" t="s">
        <v>8</v>
      </c>
      <c r="K1052" s="34">
        <v>0.4</v>
      </c>
      <c r="L1052" s="34" t="str">
        <f>IF(Noms_de_les_cases[[#This Row],[Nivell 
d''us (%)]]&gt;0.7,"Habitual",IF(Noms_de_les_cases[[#This Row],[Nivell 
d''us (%)]]&lt;0.3,"Minoritari","Ocasional"))</f>
        <v>Ocasional</v>
      </c>
      <c r="M1052" s="33" t="s">
        <v>14</v>
      </c>
      <c r="N1052" s="33" t="s">
        <v>18</v>
      </c>
      <c r="O1052" t="s">
        <v>1267</v>
      </c>
      <c r="P1052" t="s">
        <v>1240</v>
      </c>
    </row>
    <row r="1053" spans="1:16" x14ac:dyDescent="0.35">
      <c r="A1053" s="1">
        <f t="shared" si="16"/>
        <v>1052</v>
      </c>
      <c r="B1053" s="1" t="s">
        <v>1358</v>
      </c>
      <c r="C1053" t="s">
        <v>1357</v>
      </c>
      <c r="D1053" t="s">
        <v>86</v>
      </c>
      <c r="E1053" s="33" t="s">
        <v>81</v>
      </c>
      <c r="F1053" s="33" t="s">
        <v>7</v>
      </c>
      <c r="G1053" s="33" t="s">
        <v>7</v>
      </c>
      <c r="H1053" s="33" t="s">
        <v>7</v>
      </c>
      <c r="I1053" s="33" t="s">
        <v>8</v>
      </c>
      <c r="J1053" s="33" t="s">
        <v>7</v>
      </c>
      <c r="K1053" s="34">
        <v>1</v>
      </c>
      <c r="L1053" s="34" t="str">
        <f>IF(Noms_de_les_cases[[#This Row],[Nivell 
d''us (%)]]&gt;0.7,"Habitual",IF(Noms_de_les_cases[[#This Row],[Nivell 
d''us (%)]]&lt;0.3,"Minoritari","Ocasional"))</f>
        <v>Habitual</v>
      </c>
      <c r="M1053" s="33" t="s">
        <v>57</v>
      </c>
      <c r="N1053" s="33" t="s">
        <v>18</v>
      </c>
      <c r="O1053" t="s">
        <v>1267</v>
      </c>
      <c r="P1053" t="s">
        <v>1272</v>
      </c>
    </row>
    <row r="1054" spans="1:16" x14ac:dyDescent="0.35">
      <c r="A1054" s="1">
        <f t="shared" si="16"/>
        <v>1053</v>
      </c>
      <c r="B1054" s="1" t="s">
        <v>321</v>
      </c>
      <c r="C1054" t="s">
        <v>320</v>
      </c>
      <c r="D1054" t="s">
        <v>92</v>
      </c>
      <c r="E1054" s="33" t="s">
        <v>82</v>
      </c>
      <c r="F1054" s="33" t="s">
        <v>7</v>
      </c>
      <c r="G1054" s="33" t="s">
        <v>7</v>
      </c>
      <c r="H1054" s="33" t="s">
        <v>7</v>
      </c>
      <c r="I1054" s="33" t="s">
        <v>8</v>
      </c>
      <c r="J1054" s="33" t="s">
        <v>8</v>
      </c>
      <c r="K1054" s="34">
        <v>0.4</v>
      </c>
      <c r="L1054" s="34" t="str">
        <f>IF(Noms_de_les_cases[[#This Row],[Nivell 
d''us (%)]]&gt;0.7,"Habitual",IF(Noms_de_les_cases[[#This Row],[Nivell 
d''us (%)]]&lt;0.3,"Minoritari","Ocasional"))</f>
        <v>Ocasional</v>
      </c>
      <c r="M1054" s="33" t="s">
        <v>78</v>
      </c>
      <c r="N1054" s="33" t="s">
        <v>20</v>
      </c>
      <c r="O1054" t="s">
        <v>1267</v>
      </c>
      <c r="P1054" t="s">
        <v>1226</v>
      </c>
    </row>
    <row r="1055" spans="1:16" x14ac:dyDescent="0.35">
      <c r="A1055" s="1">
        <f t="shared" si="16"/>
        <v>1054</v>
      </c>
      <c r="B1055" s="1" t="s">
        <v>102</v>
      </c>
      <c r="C1055" t="s">
        <v>100</v>
      </c>
      <c r="D1055" t="s">
        <v>90</v>
      </c>
      <c r="E1055" s="33" t="s">
        <v>82</v>
      </c>
      <c r="F1055" s="33" t="s">
        <v>7</v>
      </c>
      <c r="G1055" s="33" t="s">
        <v>7</v>
      </c>
      <c r="H1055" s="33" t="s">
        <v>7</v>
      </c>
      <c r="I1055" s="33" t="s">
        <v>8</v>
      </c>
      <c r="J1055" s="33" t="s">
        <v>7</v>
      </c>
      <c r="K1055" s="34">
        <v>0.8</v>
      </c>
      <c r="L1055" s="34" t="str">
        <f>IF(Noms_de_les_cases[[#This Row],[Nivell 
d''us (%)]]&gt;0.7,"Habitual",IF(Noms_de_les_cases[[#This Row],[Nivell 
d''us (%)]]&lt;0.3,"Minoritari","Ocasional"))</f>
        <v>Habitual</v>
      </c>
      <c r="M1055" s="33" t="s">
        <v>15</v>
      </c>
      <c r="N1055" s="33" t="s">
        <v>17</v>
      </c>
      <c r="O1055" t="s">
        <v>1267</v>
      </c>
      <c r="P1055" t="s">
        <v>1232</v>
      </c>
    </row>
    <row r="1056" spans="1:16" x14ac:dyDescent="0.35">
      <c r="A1056" s="1">
        <f t="shared" si="16"/>
        <v>1055</v>
      </c>
      <c r="B1056" s="1" t="s">
        <v>290</v>
      </c>
      <c r="C1056" t="s">
        <v>291</v>
      </c>
      <c r="D1056" t="s">
        <v>92</v>
      </c>
      <c r="E1056" s="33" t="s">
        <v>82</v>
      </c>
      <c r="F1056" s="33" t="s">
        <v>7</v>
      </c>
      <c r="G1056" s="33" t="s">
        <v>7</v>
      </c>
      <c r="H1056" s="33" t="s">
        <v>7</v>
      </c>
      <c r="I1056" s="33" t="s">
        <v>7</v>
      </c>
      <c r="J1056" s="33" t="s">
        <v>8</v>
      </c>
      <c r="K1056" s="34">
        <v>0.4</v>
      </c>
      <c r="L1056" s="34" t="str">
        <f>IF(Noms_de_les_cases[[#This Row],[Nivell 
d''us (%)]]&gt;0.7,"Habitual",IF(Noms_de_les_cases[[#This Row],[Nivell 
d''us (%)]]&lt;0.3,"Minoritari","Ocasional"))</f>
        <v>Ocasional</v>
      </c>
      <c r="M1056" s="33" t="s">
        <v>14</v>
      </c>
      <c r="N1056" s="33" t="s">
        <v>17</v>
      </c>
      <c r="O1056" t="s">
        <v>1267</v>
      </c>
      <c r="P1056" t="s">
        <v>1229</v>
      </c>
    </row>
    <row r="1057" spans="1:16" x14ac:dyDescent="0.35">
      <c r="A1057" s="1">
        <f t="shared" si="16"/>
        <v>1056</v>
      </c>
      <c r="B1057" s="1" t="s">
        <v>1099</v>
      </c>
      <c r="C1057" t="s">
        <v>767</v>
      </c>
      <c r="D1057" t="s">
        <v>24</v>
      </c>
      <c r="E1057" s="33" t="s">
        <v>82</v>
      </c>
      <c r="F1057" s="33" t="s">
        <v>8</v>
      </c>
      <c r="G1057" s="33" t="s">
        <v>7</v>
      </c>
      <c r="H1057" s="33" t="s">
        <v>7</v>
      </c>
      <c r="I1057" s="33" t="s">
        <v>8</v>
      </c>
      <c r="J1057" s="33" t="s">
        <v>8</v>
      </c>
      <c r="K1057" s="34">
        <v>0.2</v>
      </c>
      <c r="L1057" s="34" t="str">
        <f>IF(Noms_de_les_cases[[#This Row],[Nivell 
d''us (%)]]&gt;0.7,"Habitual",IF(Noms_de_les_cases[[#This Row],[Nivell 
d''us (%)]]&lt;0.3,"Minoritari","Ocasional"))</f>
        <v>Minoritari</v>
      </c>
      <c r="M1057" s="33" t="s">
        <v>57</v>
      </c>
      <c r="N1057" s="33" t="s">
        <v>18</v>
      </c>
      <c r="O1057" t="s">
        <v>1267</v>
      </c>
      <c r="P1057" t="s">
        <v>1272</v>
      </c>
    </row>
    <row r="1058" spans="1:16" x14ac:dyDescent="0.35">
      <c r="A1058" s="1">
        <f t="shared" si="16"/>
        <v>1057</v>
      </c>
      <c r="B1058" s="1" t="s">
        <v>316</v>
      </c>
      <c r="C1058" t="s">
        <v>315</v>
      </c>
      <c r="D1058" t="s">
        <v>92</v>
      </c>
      <c r="E1058" s="33" t="s">
        <v>81</v>
      </c>
      <c r="F1058" s="33" t="s">
        <v>7</v>
      </c>
      <c r="G1058" s="33" t="s">
        <v>7</v>
      </c>
      <c r="H1058" s="33" t="s">
        <v>7</v>
      </c>
      <c r="I1058" s="33" t="s">
        <v>8</v>
      </c>
      <c r="J1058" s="33" t="s">
        <v>8</v>
      </c>
      <c r="K1058" s="34">
        <v>0.2</v>
      </c>
      <c r="L1058" s="34" t="str">
        <f>IF(Noms_de_les_cases[[#This Row],[Nivell 
d''us (%)]]&gt;0.7,"Habitual",IF(Noms_de_les_cases[[#This Row],[Nivell 
d''us (%)]]&lt;0.3,"Minoritari","Ocasional"))</f>
        <v>Minoritari</v>
      </c>
      <c r="M1058" s="33" t="s">
        <v>14</v>
      </c>
      <c r="N1058" s="33" t="s">
        <v>18</v>
      </c>
      <c r="O1058" t="s">
        <v>1267</v>
      </c>
      <c r="P1058" t="s">
        <v>1229</v>
      </c>
    </row>
    <row r="1059" spans="1:16" x14ac:dyDescent="0.35">
      <c r="A1059" s="1">
        <f t="shared" si="16"/>
        <v>1058</v>
      </c>
      <c r="B1059" s="1" t="s">
        <v>581</v>
      </c>
      <c r="C1059" t="s">
        <v>580</v>
      </c>
      <c r="D1059" t="s">
        <v>85</v>
      </c>
      <c r="E1059" s="33" t="s">
        <v>82</v>
      </c>
      <c r="F1059" s="33" t="s">
        <v>8</v>
      </c>
      <c r="G1059" s="33" t="s">
        <v>7</v>
      </c>
      <c r="H1059" s="33" t="s">
        <v>7</v>
      </c>
      <c r="I1059" s="33" t="s">
        <v>8</v>
      </c>
      <c r="J1059" s="33" t="s">
        <v>8</v>
      </c>
      <c r="K1059" s="34">
        <v>0.2</v>
      </c>
      <c r="L1059" s="34" t="str">
        <f>IF(Noms_de_les_cases[[#This Row],[Nivell 
d''us (%)]]&gt;0.7,"Habitual",IF(Noms_de_les_cases[[#This Row],[Nivell 
d''us (%)]]&lt;0.3,"Minoritari","Ocasional"))</f>
        <v>Minoritari</v>
      </c>
      <c r="M1059" s="33" t="s">
        <v>14</v>
      </c>
      <c r="N1059" s="33" t="s">
        <v>18</v>
      </c>
      <c r="O1059" t="s">
        <v>1267</v>
      </c>
      <c r="P1059" t="s">
        <v>1229</v>
      </c>
    </row>
    <row r="1060" spans="1:16" x14ac:dyDescent="0.35">
      <c r="A1060" s="1">
        <f t="shared" si="16"/>
        <v>1059</v>
      </c>
      <c r="B1060" s="1" t="s">
        <v>1307</v>
      </c>
      <c r="C1060" t="s">
        <v>1305</v>
      </c>
      <c r="D1060" t="s">
        <v>84</v>
      </c>
      <c r="E1060" s="33" t="s">
        <v>81</v>
      </c>
      <c r="F1060" s="33" t="s">
        <v>8</v>
      </c>
      <c r="G1060" s="33" t="s">
        <v>7</v>
      </c>
      <c r="H1060" s="33" t="s">
        <v>7</v>
      </c>
      <c r="I1060" s="33" t="s">
        <v>8</v>
      </c>
      <c r="J1060" s="33" t="s">
        <v>8</v>
      </c>
      <c r="K1060" s="34">
        <v>0.4</v>
      </c>
      <c r="L1060" s="34" t="str">
        <f>IF(Noms_de_les_cases[[#This Row],[Nivell 
d''us (%)]]&gt;0.7,"Habitual",IF(Noms_de_les_cases[[#This Row],[Nivell 
d''us (%)]]&lt;0.3,"Minoritari","Ocasional"))</f>
        <v>Ocasional</v>
      </c>
      <c r="M1060" s="33" t="s">
        <v>57</v>
      </c>
      <c r="N1060" s="33" t="s">
        <v>18</v>
      </c>
      <c r="O1060" t="s">
        <v>1267</v>
      </c>
      <c r="P1060" t="s">
        <v>1272</v>
      </c>
    </row>
    <row r="1061" spans="1:16" x14ac:dyDescent="0.35">
      <c r="A1061" s="1">
        <f t="shared" si="16"/>
        <v>1060</v>
      </c>
      <c r="B1061" s="1" t="s">
        <v>226</v>
      </c>
      <c r="C1061" t="s">
        <v>227</v>
      </c>
      <c r="D1061" t="s">
        <v>88</v>
      </c>
      <c r="E1061" s="33" t="s">
        <v>81</v>
      </c>
      <c r="F1061" s="33" t="s">
        <v>8</v>
      </c>
      <c r="G1061" s="33" t="s">
        <v>7</v>
      </c>
      <c r="H1061" s="33" t="s">
        <v>7</v>
      </c>
      <c r="I1061" s="33" t="s">
        <v>8</v>
      </c>
      <c r="J1061" s="33" t="s">
        <v>8</v>
      </c>
      <c r="K1061" s="34">
        <v>0.2</v>
      </c>
      <c r="L1061" s="34" t="str">
        <f>IF(Noms_de_les_cases[[#This Row],[Nivell 
d''us (%)]]&gt;0.7,"Habitual",IF(Noms_de_les_cases[[#This Row],[Nivell 
d''us (%)]]&lt;0.3,"Minoritari","Ocasional"))</f>
        <v>Minoritari</v>
      </c>
      <c r="M1061" s="33" t="s">
        <v>16</v>
      </c>
      <c r="N1061" s="33" t="s">
        <v>18</v>
      </c>
      <c r="O1061" t="s">
        <v>1267</v>
      </c>
      <c r="P1061" t="s">
        <v>1271</v>
      </c>
    </row>
    <row r="1062" spans="1:16" x14ac:dyDescent="0.35">
      <c r="A1062" s="1">
        <f t="shared" si="16"/>
        <v>1061</v>
      </c>
      <c r="B1062" s="1" t="s">
        <v>1456</v>
      </c>
      <c r="C1062" t="s">
        <v>1455</v>
      </c>
      <c r="D1062" t="s">
        <v>89</v>
      </c>
      <c r="E1062" s="33" t="s">
        <v>81</v>
      </c>
      <c r="F1062" s="33" t="s">
        <v>8</v>
      </c>
      <c r="G1062" s="33" t="s">
        <v>7</v>
      </c>
      <c r="H1062" s="33" t="s">
        <v>7</v>
      </c>
      <c r="I1062" s="33" t="s">
        <v>8</v>
      </c>
      <c r="J1062" s="33" t="s">
        <v>8</v>
      </c>
      <c r="K1062" s="34">
        <v>0.4</v>
      </c>
      <c r="L1062" s="34" t="str">
        <f>IF(Noms_de_les_cases[[#This Row],[Nivell 
d''us (%)]]&gt;0.7,"Habitual",IF(Noms_de_les_cases[[#This Row],[Nivell 
d''us (%)]]&lt;0.3,"Minoritari","Ocasional"))</f>
        <v>Ocasional</v>
      </c>
      <c r="M1062" s="33" t="s">
        <v>14</v>
      </c>
      <c r="N1062" s="33" t="s">
        <v>18</v>
      </c>
      <c r="O1062" t="s">
        <v>1267</v>
      </c>
      <c r="P1062" t="s">
        <v>1229</v>
      </c>
    </row>
    <row r="1063" spans="1:16" x14ac:dyDescent="0.35">
      <c r="A1063" s="1">
        <f t="shared" si="16"/>
        <v>1062</v>
      </c>
      <c r="B1063" s="1" t="s">
        <v>1179</v>
      </c>
      <c r="C1063" t="s">
        <v>914</v>
      </c>
      <c r="D1063" t="s">
        <v>89</v>
      </c>
      <c r="E1063" s="33" t="s">
        <v>81</v>
      </c>
      <c r="F1063" s="33" t="s">
        <v>8</v>
      </c>
      <c r="G1063" s="33" t="s">
        <v>7</v>
      </c>
      <c r="H1063" s="33" t="s">
        <v>7</v>
      </c>
      <c r="I1063" s="33" t="s">
        <v>8</v>
      </c>
      <c r="J1063" s="33" t="s">
        <v>8</v>
      </c>
      <c r="K1063" s="34">
        <v>0.4</v>
      </c>
      <c r="L1063" s="34" t="str">
        <f>IF(Noms_de_les_cases[[#This Row],[Nivell 
d''us (%)]]&gt;0.7,"Habitual",IF(Noms_de_les_cases[[#This Row],[Nivell 
d''us (%)]]&lt;0.3,"Minoritari","Ocasional"))</f>
        <v>Ocasional</v>
      </c>
      <c r="M1063" s="33" t="s">
        <v>14</v>
      </c>
      <c r="N1063" s="33" t="s">
        <v>18</v>
      </c>
      <c r="O1063" t="s">
        <v>1267</v>
      </c>
      <c r="P1063" t="s">
        <v>1229</v>
      </c>
    </row>
    <row r="1064" spans="1:16" x14ac:dyDescent="0.35">
      <c r="A1064" s="1">
        <f t="shared" si="16"/>
        <v>1063</v>
      </c>
      <c r="B1064" s="1" t="s">
        <v>164</v>
      </c>
      <c r="C1064" t="s">
        <v>1530</v>
      </c>
      <c r="D1064" t="s">
        <v>90</v>
      </c>
      <c r="E1064" s="33" t="s">
        <v>81</v>
      </c>
      <c r="F1064" s="33" t="s">
        <v>8</v>
      </c>
      <c r="G1064" s="33" t="s">
        <v>7</v>
      </c>
      <c r="H1064" s="33" t="s">
        <v>7</v>
      </c>
      <c r="I1064" s="33" t="s">
        <v>8</v>
      </c>
      <c r="J1064" s="33" t="s">
        <v>7</v>
      </c>
      <c r="K1064" s="34">
        <v>1</v>
      </c>
      <c r="L1064" s="34" t="str">
        <f>IF(Noms_de_les_cases[[#This Row],[Nivell 
d''us (%)]]&gt;0.7,"Habitual",IF(Noms_de_les_cases[[#This Row],[Nivell 
d''us (%)]]&lt;0.3,"Minoritari","Ocasional"))</f>
        <v>Habitual</v>
      </c>
      <c r="M1064" s="33" t="s">
        <v>57</v>
      </c>
      <c r="N1064" s="33" t="s">
        <v>18</v>
      </c>
      <c r="O1064" t="s">
        <v>1267</v>
      </c>
      <c r="P1064" t="s">
        <v>1272</v>
      </c>
    </row>
    <row r="1065" spans="1:16" x14ac:dyDescent="0.35">
      <c r="A1065" s="1">
        <f t="shared" si="16"/>
        <v>1064</v>
      </c>
      <c r="B1065" s="1" t="s">
        <v>1147</v>
      </c>
      <c r="C1065" t="s">
        <v>5</v>
      </c>
      <c r="D1065" t="s">
        <v>6</v>
      </c>
      <c r="E1065" s="33" t="s">
        <v>81</v>
      </c>
      <c r="F1065" s="33" t="s">
        <v>8</v>
      </c>
      <c r="G1065" s="33" t="s">
        <v>7</v>
      </c>
      <c r="H1065" s="33" t="s">
        <v>7</v>
      </c>
      <c r="I1065" s="33" t="s">
        <v>8</v>
      </c>
      <c r="J1065" s="33" t="s">
        <v>7</v>
      </c>
      <c r="K1065" s="34">
        <v>0.8</v>
      </c>
      <c r="L1065" s="34" t="str">
        <f>IF(Noms_de_les_cases[[#This Row],[Nivell 
d''us (%)]]&gt;0.7,"Habitual",IF(Noms_de_les_cases[[#This Row],[Nivell 
d''us (%)]]&lt;0.3,"Minoritari","Ocasional"))</f>
        <v>Habitual</v>
      </c>
      <c r="M1065" s="33" t="s">
        <v>16</v>
      </c>
      <c r="N1065" s="33" t="s">
        <v>18</v>
      </c>
      <c r="O1065" t="s">
        <v>1267</v>
      </c>
      <c r="P1065" t="s">
        <v>1272</v>
      </c>
    </row>
    <row r="1066" spans="1:16" x14ac:dyDescent="0.35">
      <c r="A1066" s="1">
        <f t="shared" si="16"/>
        <v>1065</v>
      </c>
      <c r="B1066" s="1" t="s">
        <v>1201</v>
      </c>
      <c r="C1066" t="s">
        <v>392</v>
      </c>
      <c r="D1066" t="s">
        <v>86</v>
      </c>
      <c r="E1066" s="33" t="s">
        <v>81</v>
      </c>
      <c r="F1066" s="33" t="s">
        <v>8</v>
      </c>
      <c r="G1066" s="33" t="s">
        <v>7</v>
      </c>
      <c r="H1066" s="33" t="s">
        <v>7</v>
      </c>
      <c r="I1066" s="33" t="s">
        <v>8</v>
      </c>
      <c r="J1066" s="33" t="s">
        <v>8</v>
      </c>
      <c r="K1066" s="34">
        <v>0.2</v>
      </c>
      <c r="L1066" s="34" t="str">
        <f>IF(Noms_de_les_cases[[#This Row],[Nivell 
d''us (%)]]&gt;0.7,"Habitual",IF(Noms_de_les_cases[[#This Row],[Nivell 
d''us (%)]]&lt;0.3,"Minoritari","Ocasional"))</f>
        <v>Minoritari</v>
      </c>
      <c r="M1066" s="33" t="s">
        <v>57</v>
      </c>
      <c r="N1066" s="33" t="s">
        <v>18</v>
      </c>
      <c r="O1066" t="s">
        <v>1267</v>
      </c>
      <c r="P1066" t="s">
        <v>1272</v>
      </c>
    </row>
    <row r="1067" spans="1:16" x14ac:dyDescent="0.35">
      <c r="A1067" s="1">
        <f t="shared" si="16"/>
        <v>1066</v>
      </c>
      <c r="B1067" s="1" t="s">
        <v>1376</v>
      </c>
      <c r="C1067" t="s">
        <v>36</v>
      </c>
      <c r="D1067" t="s">
        <v>6</v>
      </c>
      <c r="E1067" s="33" t="s">
        <v>82</v>
      </c>
      <c r="F1067" s="33" t="s">
        <v>8</v>
      </c>
      <c r="G1067" s="33" t="s">
        <v>7</v>
      </c>
      <c r="H1067" s="33" t="s">
        <v>7</v>
      </c>
      <c r="I1067" s="33" t="s">
        <v>8</v>
      </c>
      <c r="J1067" s="33" t="s">
        <v>7</v>
      </c>
      <c r="K1067" s="34">
        <v>1</v>
      </c>
      <c r="L1067" s="34" t="str">
        <f>IF(Noms_de_les_cases[[#This Row],[Nivell 
d''us (%)]]&gt;0.7,"Habitual",IF(Noms_de_les_cases[[#This Row],[Nivell 
d''us (%)]]&lt;0.3,"Minoritari","Ocasional"))</f>
        <v>Habitual</v>
      </c>
      <c r="M1067" s="33" t="s">
        <v>78</v>
      </c>
      <c r="N1067" s="33" t="s">
        <v>18</v>
      </c>
      <c r="O1067" t="s">
        <v>1267</v>
      </c>
      <c r="P1067" t="s">
        <v>1225</v>
      </c>
    </row>
    <row r="1068" spans="1:16" x14ac:dyDescent="0.35">
      <c r="A1068" s="1">
        <f t="shared" si="16"/>
        <v>1067</v>
      </c>
      <c r="B1068" s="1" t="s">
        <v>1138</v>
      </c>
      <c r="C1068" t="s">
        <v>133</v>
      </c>
      <c r="D1068" t="s">
        <v>88</v>
      </c>
      <c r="E1068" s="33" t="s">
        <v>81</v>
      </c>
      <c r="F1068" s="33" t="s">
        <v>7</v>
      </c>
      <c r="G1068" s="33" t="s">
        <v>7</v>
      </c>
      <c r="H1068" s="33" t="s">
        <v>7</v>
      </c>
      <c r="I1068" s="33" t="s">
        <v>8</v>
      </c>
      <c r="J1068" s="33" t="s">
        <v>8</v>
      </c>
      <c r="K1068" s="34">
        <v>0.4</v>
      </c>
      <c r="L1068" s="34" t="str">
        <f>IF(Noms_de_les_cases[[#This Row],[Nivell 
d''us (%)]]&gt;0.7,"Habitual",IF(Noms_de_les_cases[[#This Row],[Nivell 
d''us (%)]]&lt;0.3,"Minoritari","Ocasional"))</f>
        <v>Ocasional</v>
      </c>
      <c r="M1068" s="33" t="s">
        <v>16</v>
      </c>
      <c r="N1068" s="33" t="s">
        <v>18</v>
      </c>
      <c r="O1068" t="s">
        <v>1267</v>
      </c>
      <c r="P1068" t="s">
        <v>1229</v>
      </c>
    </row>
    <row r="1069" spans="1:16" x14ac:dyDescent="0.35">
      <c r="A1069" s="1">
        <f t="shared" si="16"/>
        <v>1068</v>
      </c>
      <c r="B1069" s="1" t="s">
        <v>1299</v>
      </c>
      <c r="C1069" t="s">
        <v>707</v>
      </c>
      <c r="D1069" t="s">
        <v>84</v>
      </c>
      <c r="E1069" s="33" t="s">
        <v>81</v>
      </c>
      <c r="F1069" s="33" t="s">
        <v>8</v>
      </c>
      <c r="G1069" s="33" t="s">
        <v>7</v>
      </c>
      <c r="H1069" s="33" t="s">
        <v>7</v>
      </c>
      <c r="I1069" s="33" t="s">
        <v>8</v>
      </c>
      <c r="J1069" s="33" t="s">
        <v>8</v>
      </c>
      <c r="K1069" s="34">
        <v>0.2</v>
      </c>
      <c r="L1069" s="34" t="str">
        <f>IF(Noms_de_les_cases[[#This Row],[Nivell 
d''us (%)]]&gt;0.7,"Habitual",IF(Noms_de_les_cases[[#This Row],[Nivell 
d''us (%)]]&lt;0.3,"Minoritari","Ocasional"))</f>
        <v>Minoritari</v>
      </c>
      <c r="M1069" s="33" t="s">
        <v>16</v>
      </c>
      <c r="N1069" s="33" t="s">
        <v>18</v>
      </c>
      <c r="O1069" t="s">
        <v>1267</v>
      </c>
      <c r="P1069" t="s">
        <v>1229</v>
      </c>
    </row>
    <row r="1070" spans="1:16" x14ac:dyDescent="0.35">
      <c r="A1070" s="1">
        <f t="shared" si="16"/>
        <v>1069</v>
      </c>
      <c r="B1070" s="1" t="s">
        <v>785</v>
      </c>
      <c r="C1070" t="s">
        <v>784</v>
      </c>
      <c r="D1070" t="s">
        <v>24</v>
      </c>
      <c r="E1070" s="33" t="s">
        <v>81</v>
      </c>
      <c r="F1070" s="33" t="s">
        <v>7</v>
      </c>
      <c r="G1070" s="33" t="s">
        <v>7</v>
      </c>
      <c r="H1070" s="33" t="s">
        <v>7</v>
      </c>
      <c r="I1070" s="33" t="s">
        <v>8</v>
      </c>
      <c r="J1070" s="33" t="s">
        <v>8</v>
      </c>
      <c r="K1070" s="34">
        <v>0.4</v>
      </c>
      <c r="L1070" s="34" t="str">
        <f>IF(Noms_de_les_cases[[#This Row],[Nivell 
d''us (%)]]&gt;0.7,"Habitual",IF(Noms_de_les_cases[[#This Row],[Nivell 
d''us (%)]]&lt;0.3,"Minoritari","Ocasional"))</f>
        <v>Ocasional</v>
      </c>
      <c r="M1070" s="33" t="s">
        <v>16</v>
      </c>
      <c r="N1070" s="33" t="s">
        <v>18</v>
      </c>
      <c r="O1070" t="s">
        <v>1267</v>
      </c>
      <c r="P1070" t="s">
        <v>1229</v>
      </c>
    </row>
    <row r="1071" spans="1:16" x14ac:dyDescent="0.35">
      <c r="A1071" s="1">
        <f t="shared" si="16"/>
        <v>1070</v>
      </c>
      <c r="B1071" s="1" t="s">
        <v>819</v>
      </c>
      <c r="C1071" t="s">
        <v>818</v>
      </c>
      <c r="D1071" t="s">
        <v>24</v>
      </c>
      <c r="E1071" s="33" t="s">
        <v>81</v>
      </c>
      <c r="F1071" s="33" t="s">
        <v>8</v>
      </c>
      <c r="G1071" s="33" t="s">
        <v>7</v>
      </c>
      <c r="H1071" s="33" t="s">
        <v>7</v>
      </c>
      <c r="I1071" s="33" t="s">
        <v>8</v>
      </c>
      <c r="J1071" s="33" t="s">
        <v>8</v>
      </c>
      <c r="K1071" s="34">
        <v>0.2</v>
      </c>
      <c r="L1071" s="34" t="str">
        <f>IF(Noms_de_les_cases[[#This Row],[Nivell 
d''us (%)]]&gt;0.7,"Habitual",IF(Noms_de_les_cases[[#This Row],[Nivell 
d''us (%)]]&lt;0.3,"Minoritari","Ocasional"))</f>
        <v>Minoritari</v>
      </c>
      <c r="M1071" s="33" t="s">
        <v>78</v>
      </c>
      <c r="N1071" s="33" t="s">
        <v>18</v>
      </c>
      <c r="O1071" t="s">
        <v>1267</v>
      </c>
      <c r="P1071" t="s">
        <v>1240</v>
      </c>
    </row>
    <row r="1072" spans="1:16" x14ac:dyDescent="0.35">
      <c r="A1072" s="1">
        <f t="shared" si="16"/>
        <v>1071</v>
      </c>
      <c r="B1072" s="1" t="s">
        <v>1090</v>
      </c>
      <c r="C1072" t="s">
        <v>186</v>
      </c>
      <c r="D1072" t="s">
        <v>91</v>
      </c>
      <c r="E1072" s="33" t="s">
        <v>81</v>
      </c>
      <c r="F1072" s="33" t="s">
        <v>8</v>
      </c>
      <c r="G1072" s="33" t="s">
        <v>7</v>
      </c>
      <c r="H1072" s="33" t="s">
        <v>7</v>
      </c>
      <c r="I1072" s="33" t="s">
        <v>8</v>
      </c>
      <c r="J1072" s="33" t="s">
        <v>8</v>
      </c>
      <c r="K1072" s="34">
        <v>0.4</v>
      </c>
      <c r="L1072" s="34" t="str">
        <f>IF(Noms_de_les_cases[[#This Row],[Nivell 
d''us (%)]]&gt;0.7,"Habitual",IF(Noms_de_les_cases[[#This Row],[Nivell 
d''us (%)]]&lt;0.3,"Minoritari","Ocasional"))</f>
        <v>Ocasional</v>
      </c>
      <c r="M1072" s="33" t="s">
        <v>78</v>
      </c>
      <c r="N1072" s="33" t="s">
        <v>18</v>
      </c>
      <c r="O1072" t="s">
        <v>1267</v>
      </c>
      <c r="P1072" t="s">
        <v>1232</v>
      </c>
    </row>
    <row r="1073" spans="1:16" x14ac:dyDescent="0.35">
      <c r="A1073" s="1">
        <f t="shared" si="16"/>
        <v>1072</v>
      </c>
      <c r="B1073" s="1" t="s">
        <v>1180</v>
      </c>
      <c r="C1073" t="s">
        <v>928</v>
      </c>
      <c r="D1073" t="s">
        <v>89</v>
      </c>
      <c r="E1073" s="33" t="s">
        <v>81</v>
      </c>
      <c r="F1073" s="33" t="s">
        <v>8</v>
      </c>
      <c r="G1073" s="33" t="s">
        <v>7</v>
      </c>
      <c r="H1073" s="33" t="s">
        <v>7</v>
      </c>
      <c r="I1073" s="33" t="s">
        <v>8</v>
      </c>
      <c r="J1073" s="33" t="s">
        <v>7</v>
      </c>
      <c r="K1073" s="34">
        <v>1</v>
      </c>
      <c r="L1073" s="34" t="str">
        <f>IF(Noms_de_les_cases[[#This Row],[Nivell 
d''us (%)]]&gt;0.7,"Habitual",IF(Noms_de_les_cases[[#This Row],[Nivell 
d''us (%)]]&lt;0.3,"Minoritari","Ocasional"))</f>
        <v>Habitual</v>
      </c>
      <c r="M1073" s="33" t="s">
        <v>57</v>
      </c>
      <c r="N1073" s="33" t="s">
        <v>18</v>
      </c>
      <c r="O1073" t="s">
        <v>1267</v>
      </c>
      <c r="P1073" t="s">
        <v>1272</v>
      </c>
    </row>
    <row r="1074" spans="1:16" x14ac:dyDescent="0.35">
      <c r="A1074" s="1">
        <f t="shared" si="16"/>
        <v>1073</v>
      </c>
      <c r="B1074" s="1" t="s">
        <v>782</v>
      </c>
      <c r="C1074" t="s">
        <v>780</v>
      </c>
      <c r="D1074" t="s">
        <v>24</v>
      </c>
      <c r="E1074" s="33" t="s">
        <v>81</v>
      </c>
      <c r="F1074" s="33" t="s">
        <v>8</v>
      </c>
      <c r="G1074" s="33" t="s">
        <v>7</v>
      </c>
      <c r="H1074" s="33" t="s">
        <v>7</v>
      </c>
      <c r="I1074" s="33" t="s">
        <v>8</v>
      </c>
      <c r="J1074" s="33" t="s">
        <v>8</v>
      </c>
      <c r="K1074" s="34">
        <v>0.4</v>
      </c>
      <c r="L1074" s="34" t="str">
        <f>IF(Noms_de_les_cases[[#This Row],[Nivell 
d''us (%)]]&gt;0.7,"Habitual",IF(Noms_de_les_cases[[#This Row],[Nivell 
d''us (%)]]&lt;0.3,"Minoritari","Ocasional"))</f>
        <v>Ocasional</v>
      </c>
      <c r="M1074" s="33" t="s">
        <v>16</v>
      </c>
      <c r="N1074" s="33" t="s">
        <v>18</v>
      </c>
      <c r="O1074" t="s">
        <v>1267</v>
      </c>
      <c r="P1074" t="s">
        <v>1240</v>
      </c>
    </row>
    <row r="1075" spans="1:16" x14ac:dyDescent="0.35">
      <c r="A1075" s="1">
        <f t="shared" si="16"/>
        <v>1074</v>
      </c>
      <c r="B1075" s="1" t="s">
        <v>1197</v>
      </c>
      <c r="C1075" t="s">
        <v>911</v>
      </c>
      <c r="D1075" t="s">
        <v>89</v>
      </c>
      <c r="E1075" s="33" t="s">
        <v>81</v>
      </c>
      <c r="F1075" s="33" t="s">
        <v>8</v>
      </c>
      <c r="G1075" s="33" t="s">
        <v>7</v>
      </c>
      <c r="H1075" s="33" t="s">
        <v>7</v>
      </c>
      <c r="I1075" s="33" t="s">
        <v>8</v>
      </c>
      <c r="J1075" s="33" t="s">
        <v>8</v>
      </c>
      <c r="K1075" s="34">
        <v>0.2</v>
      </c>
      <c r="L1075" s="34" t="str">
        <f>IF(Noms_de_les_cases[[#This Row],[Nivell 
d''us (%)]]&gt;0.7,"Habitual",IF(Noms_de_les_cases[[#This Row],[Nivell 
d''us (%)]]&lt;0.3,"Minoritari","Ocasional"))</f>
        <v>Minoritari</v>
      </c>
      <c r="M1075" s="33" t="s">
        <v>16</v>
      </c>
      <c r="N1075" s="33" t="s">
        <v>18</v>
      </c>
      <c r="O1075" t="s">
        <v>1267</v>
      </c>
      <c r="P1075" t="s">
        <v>1229</v>
      </c>
    </row>
    <row r="1076" spans="1:16" x14ac:dyDescent="0.35">
      <c r="A1076" s="1">
        <f t="shared" si="16"/>
        <v>1075</v>
      </c>
      <c r="B1076" s="1" t="s">
        <v>216</v>
      </c>
      <c r="C1076" t="s">
        <v>213</v>
      </c>
      <c r="D1076" t="s">
        <v>88</v>
      </c>
      <c r="E1076" s="33" t="s">
        <v>81</v>
      </c>
      <c r="F1076" s="33" t="s">
        <v>7</v>
      </c>
      <c r="G1076" s="33" t="s">
        <v>7</v>
      </c>
      <c r="H1076" s="33" t="s">
        <v>7</v>
      </c>
      <c r="I1076" s="33" t="s">
        <v>8</v>
      </c>
      <c r="J1076" s="33" t="s">
        <v>8</v>
      </c>
      <c r="K1076" s="34">
        <v>0.2</v>
      </c>
      <c r="L1076" s="34" t="str">
        <f>IF(Noms_de_les_cases[[#This Row],[Nivell 
d''us (%)]]&gt;0.7,"Habitual",IF(Noms_de_les_cases[[#This Row],[Nivell 
d''us (%)]]&lt;0.3,"Minoritari","Ocasional"))</f>
        <v>Minoritari</v>
      </c>
      <c r="M1076" s="33" t="s">
        <v>220</v>
      </c>
      <c r="N1076" s="33" t="s">
        <v>17</v>
      </c>
      <c r="O1076" t="s">
        <v>1267</v>
      </c>
      <c r="P1076" t="s">
        <v>1271</v>
      </c>
    </row>
    <row r="1077" spans="1:16" x14ac:dyDescent="0.35">
      <c r="A1077" s="1">
        <f t="shared" si="16"/>
        <v>1076</v>
      </c>
      <c r="B1077" s="1" t="s">
        <v>1210</v>
      </c>
      <c r="C1077" t="s">
        <v>1208</v>
      </c>
      <c r="D1077" t="s">
        <v>86</v>
      </c>
      <c r="E1077" s="33" t="s">
        <v>81</v>
      </c>
      <c r="F1077" s="33" t="s">
        <v>8</v>
      </c>
      <c r="G1077" s="33" t="s">
        <v>7</v>
      </c>
      <c r="H1077" s="33" t="s">
        <v>7</v>
      </c>
      <c r="I1077" s="33" t="s">
        <v>8</v>
      </c>
      <c r="J1077" s="33" t="s">
        <v>7</v>
      </c>
      <c r="K1077" s="34">
        <v>1</v>
      </c>
      <c r="L1077" s="34" t="str">
        <f>IF(Noms_de_les_cases[[#This Row],[Nivell 
d''us (%)]]&gt;0.7,"Habitual",IF(Noms_de_les_cases[[#This Row],[Nivell 
d''us (%)]]&lt;0.3,"Minoritari","Ocasional"))</f>
        <v>Habitual</v>
      </c>
      <c r="M1077" s="33" t="s">
        <v>57</v>
      </c>
      <c r="N1077" s="33" t="s">
        <v>18</v>
      </c>
      <c r="O1077" t="s">
        <v>1267</v>
      </c>
      <c r="P1077" t="s">
        <v>1272</v>
      </c>
    </row>
    <row r="1078" spans="1:16" x14ac:dyDescent="0.35">
      <c r="A1078" s="1">
        <f t="shared" si="16"/>
        <v>1077</v>
      </c>
      <c r="B1078" s="1" t="s">
        <v>248</v>
      </c>
      <c r="C1078" t="s">
        <v>246</v>
      </c>
      <c r="D1078" t="s">
        <v>88</v>
      </c>
      <c r="E1078" s="33" t="s">
        <v>81</v>
      </c>
      <c r="F1078" s="33" t="s">
        <v>7</v>
      </c>
      <c r="G1078" s="33" t="s">
        <v>8</v>
      </c>
      <c r="H1078" s="33" t="s">
        <v>7</v>
      </c>
      <c r="I1078" s="33" t="s">
        <v>8</v>
      </c>
      <c r="J1078" s="33" t="s">
        <v>7</v>
      </c>
      <c r="K1078" s="34">
        <v>0.6</v>
      </c>
      <c r="L1078" s="34" t="str">
        <f>IF(Noms_de_les_cases[[#This Row],[Nivell 
d''us (%)]]&gt;0.7,"Habitual",IF(Noms_de_les_cases[[#This Row],[Nivell 
d''us (%)]]&lt;0.3,"Minoritari","Ocasional"))</f>
        <v>Ocasional</v>
      </c>
      <c r="M1078" s="33" t="s">
        <v>78</v>
      </c>
      <c r="N1078" s="33" t="s">
        <v>17</v>
      </c>
      <c r="O1078" t="s">
        <v>1267</v>
      </c>
      <c r="P1078" t="s">
        <v>1225</v>
      </c>
    </row>
    <row r="1079" spans="1:16" x14ac:dyDescent="0.35">
      <c r="A1079" s="1">
        <f t="shared" si="16"/>
        <v>1078</v>
      </c>
      <c r="B1079" s="1" t="s">
        <v>1303</v>
      </c>
      <c r="C1079" t="s">
        <v>707</v>
      </c>
      <c r="D1079" t="s">
        <v>84</v>
      </c>
      <c r="E1079" s="33" t="s">
        <v>81</v>
      </c>
      <c r="F1079" s="33" t="s">
        <v>8</v>
      </c>
      <c r="G1079" s="33" t="s">
        <v>7</v>
      </c>
      <c r="H1079" s="33" t="s">
        <v>7</v>
      </c>
      <c r="I1079" s="33" t="s">
        <v>8</v>
      </c>
      <c r="J1079" s="33" t="s">
        <v>7</v>
      </c>
      <c r="K1079" s="34">
        <v>1</v>
      </c>
      <c r="L1079" s="34" t="str">
        <f>IF(Noms_de_les_cases[[#This Row],[Nivell 
d''us (%)]]&gt;0.7,"Habitual",IF(Noms_de_les_cases[[#This Row],[Nivell 
d''us (%)]]&lt;0.3,"Minoritari","Ocasional"))</f>
        <v>Habitual</v>
      </c>
      <c r="M1079" s="33" t="s">
        <v>57</v>
      </c>
      <c r="N1079" s="33" t="s">
        <v>18</v>
      </c>
      <c r="O1079" t="s">
        <v>1267</v>
      </c>
      <c r="P1079" t="s">
        <v>1272</v>
      </c>
    </row>
    <row r="1080" spans="1:16" x14ac:dyDescent="0.35">
      <c r="A1080" s="1">
        <f t="shared" si="16"/>
        <v>1079</v>
      </c>
      <c r="B1080" s="1" t="s">
        <v>369</v>
      </c>
      <c r="C1080" t="s">
        <v>365</v>
      </c>
      <c r="D1080" t="s">
        <v>92</v>
      </c>
      <c r="E1080" s="33" t="s">
        <v>81</v>
      </c>
      <c r="F1080" s="33" t="s">
        <v>7</v>
      </c>
      <c r="G1080" s="33" t="s">
        <v>7</v>
      </c>
      <c r="H1080" s="33" t="s">
        <v>7</v>
      </c>
      <c r="I1080" s="33" t="s">
        <v>8</v>
      </c>
      <c r="J1080" s="33" t="s">
        <v>8</v>
      </c>
      <c r="K1080" s="34">
        <v>0.4</v>
      </c>
      <c r="L1080" s="34" t="str">
        <f>IF(Noms_de_les_cases[[#This Row],[Nivell 
d''us (%)]]&gt;0.7,"Habitual",IF(Noms_de_les_cases[[#This Row],[Nivell 
d''us (%)]]&lt;0.3,"Minoritari","Ocasional"))</f>
        <v>Ocasional</v>
      </c>
      <c r="M1080" s="33" t="s">
        <v>57</v>
      </c>
      <c r="N1080" s="33" t="s">
        <v>18</v>
      </c>
      <c r="O1080" t="s">
        <v>1267</v>
      </c>
      <c r="P1080" t="s">
        <v>1272</v>
      </c>
    </row>
    <row r="1081" spans="1:16" x14ac:dyDescent="0.35">
      <c r="A1081" s="1">
        <f t="shared" si="16"/>
        <v>1080</v>
      </c>
      <c r="B1081" s="1" t="s">
        <v>319</v>
      </c>
      <c r="C1081" t="s">
        <v>320</v>
      </c>
      <c r="D1081" t="s">
        <v>92</v>
      </c>
      <c r="E1081" s="33" t="s">
        <v>81</v>
      </c>
      <c r="F1081" s="33" t="s">
        <v>7</v>
      </c>
      <c r="G1081" s="33" t="s">
        <v>7</v>
      </c>
      <c r="H1081" s="33" t="s">
        <v>7</v>
      </c>
      <c r="I1081" s="33" t="s">
        <v>7</v>
      </c>
      <c r="J1081" s="33" t="s">
        <v>7</v>
      </c>
      <c r="K1081" s="34">
        <v>1</v>
      </c>
      <c r="L1081" s="34" t="str">
        <f>IF(Noms_de_les_cases[[#This Row],[Nivell 
d''us (%)]]&gt;0.7,"Habitual",IF(Noms_de_les_cases[[#This Row],[Nivell 
d''us (%)]]&lt;0.3,"Minoritari","Ocasional"))</f>
        <v>Habitual</v>
      </c>
      <c r="M1081" s="33" t="s">
        <v>57</v>
      </c>
      <c r="N1081" s="33" t="s">
        <v>17</v>
      </c>
      <c r="O1081" t="s">
        <v>1267</v>
      </c>
      <c r="P1081" t="s">
        <v>1272</v>
      </c>
    </row>
    <row r="1082" spans="1:16" x14ac:dyDescent="0.35">
      <c r="A1082" s="1">
        <f t="shared" si="16"/>
        <v>1081</v>
      </c>
      <c r="B1082" s="1" t="s">
        <v>1445</v>
      </c>
      <c r="C1082" t="s">
        <v>940</v>
      </c>
      <c r="D1082" t="s">
        <v>89</v>
      </c>
      <c r="E1082" s="33" t="s">
        <v>81</v>
      </c>
      <c r="F1082" s="33" t="s">
        <v>8</v>
      </c>
      <c r="G1082" s="33" t="s">
        <v>7</v>
      </c>
      <c r="H1082" s="33" t="s">
        <v>7</v>
      </c>
      <c r="I1082" s="33" t="s">
        <v>8</v>
      </c>
      <c r="J1082" s="33" t="s">
        <v>7</v>
      </c>
      <c r="K1082" s="34">
        <v>1</v>
      </c>
      <c r="L1082" s="34" t="str">
        <f>IF(Noms_de_les_cases[[#This Row],[Nivell 
d''us (%)]]&gt;0.7,"Habitual",IF(Noms_de_les_cases[[#This Row],[Nivell 
d''us (%)]]&lt;0.3,"Minoritari","Ocasional"))</f>
        <v>Habitual</v>
      </c>
      <c r="M1082" s="33" t="s">
        <v>57</v>
      </c>
      <c r="N1082" s="33" t="s">
        <v>18</v>
      </c>
      <c r="O1082" t="s">
        <v>1267</v>
      </c>
      <c r="P1082" t="s">
        <v>1232</v>
      </c>
    </row>
    <row r="1083" spans="1:16" x14ac:dyDescent="0.35">
      <c r="A1083" s="1">
        <f t="shared" si="16"/>
        <v>1082</v>
      </c>
      <c r="B1083" s="1" t="s">
        <v>1195</v>
      </c>
      <c r="C1083" t="s">
        <v>1196</v>
      </c>
      <c r="D1083" t="s">
        <v>87</v>
      </c>
      <c r="E1083" s="33" t="s">
        <v>81</v>
      </c>
      <c r="F1083" s="33" t="s">
        <v>8</v>
      </c>
      <c r="G1083" s="33" t="s">
        <v>7</v>
      </c>
      <c r="H1083" s="33" t="s">
        <v>7</v>
      </c>
      <c r="I1083" s="33" t="s">
        <v>8</v>
      </c>
      <c r="J1083" s="33" t="s">
        <v>7</v>
      </c>
      <c r="K1083" s="34">
        <v>1</v>
      </c>
      <c r="L1083" s="34" t="str">
        <f>IF(Noms_de_les_cases[[#This Row],[Nivell 
d''us (%)]]&gt;0.7,"Habitual",IF(Noms_de_les_cases[[#This Row],[Nivell 
d''us (%)]]&lt;0.3,"Minoritari","Ocasional"))</f>
        <v>Habitual</v>
      </c>
      <c r="M1083" s="33" t="s">
        <v>57</v>
      </c>
      <c r="N1083" s="33" t="s">
        <v>18</v>
      </c>
      <c r="O1083" t="s">
        <v>1267</v>
      </c>
      <c r="P1083" t="s">
        <v>1272</v>
      </c>
    </row>
    <row r="1084" spans="1:16" x14ac:dyDescent="0.35">
      <c r="A1084" s="1">
        <f t="shared" si="16"/>
        <v>1083</v>
      </c>
      <c r="B1084" s="1" t="s">
        <v>398</v>
      </c>
      <c r="C1084" t="s">
        <v>396</v>
      </c>
      <c r="D1084" t="s">
        <v>87</v>
      </c>
      <c r="E1084" s="33" t="s">
        <v>81</v>
      </c>
      <c r="F1084" s="33" t="s">
        <v>7</v>
      </c>
      <c r="G1084" s="33" t="s">
        <v>7</v>
      </c>
      <c r="H1084" s="33" t="s">
        <v>7</v>
      </c>
      <c r="I1084" s="33" t="s">
        <v>8</v>
      </c>
      <c r="J1084" s="33" t="s">
        <v>7</v>
      </c>
      <c r="K1084" s="34">
        <v>1</v>
      </c>
      <c r="L1084" s="34" t="str">
        <f>IF(Noms_de_les_cases[[#This Row],[Nivell 
d''us (%)]]&gt;0.7,"Habitual",IF(Noms_de_les_cases[[#This Row],[Nivell 
d''us (%)]]&lt;0.3,"Minoritari","Ocasional"))</f>
        <v>Habitual</v>
      </c>
      <c r="M1084" s="33" t="s">
        <v>57</v>
      </c>
      <c r="N1084" s="33" t="s">
        <v>18</v>
      </c>
      <c r="O1084" t="s">
        <v>1267</v>
      </c>
      <c r="P1084" t="s">
        <v>1271</v>
      </c>
    </row>
    <row r="1085" spans="1:16" x14ac:dyDescent="0.35">
      <c r="A1085" s="1">
        <f t="shared" si="16"/>
        <v>1084</v>
      </c>
      <c r="B1085" s="1" t="s">
        <v>1452</v>
      </c>
      <c r="C1085" t="s">
        <v>1083</v>
      </c>
      <c r="D1085" t="s">
        <v>85</v>
      </c>
      <c r="E1085" s="33" t="s">
        <v>81</v>
      </c>
      <c r="F1085" s="33" t="s">
        <v>8</v>
      </c>
      <c r="G1085" s="33" t="s">
        <v>7</v>
      </c>
      <c r="H1085" s="33" t="s">
        <v>7</v>
      </c>
      <c r="I1085" s="33" t="s">
        <v>8</v>
      </c>
      <c r="J1085" s="33" t="s">
        <v>8</v>
      </c>
      <c r="K1085" s="34">
        <v>0.2</v>
      </c>
      <c r="L1085" s="34" t="str">
        <f>IF(Noms_de_les_cases[[#This Row],[Nivell 
d''us (%)]]&gt;0.7,"Habitual",IF(Noms_de_les_cases[[#This Row],[Nivell 
d''us (%)]]&lt;0.3,"Minoritari","Ocasional"))</f>
        <v>Minoritari</v>
      </c>
      <c r="M1085" s="33" t="s">
        <v>57</v>
      </c>
      <c r="N1085" s="33" t="s">
        <v>18</v>
      </c>
      <c r="O1085" t="s">
        <v>1267</v>
      </c>
      <c r="P1085" t="s">
        <v>1272</v>
      </c>
    </row>
    <row r="1086" spans="1:16" x14ac:dyDescent="0.35">
      <c r="A1086" s="1">
        <f t="shared" si="16"/>
        <v>1085</v>
      </c>
      <c r="B1086" s="1" t="s">
        <v>1452</v>
      </c>
      <c r="C1086" t="s">
        <v>365</v>
      </c>
      <c r="D1086" t="s">
        <v>92</v>
      </c>
      <c r="E1086" s="33" t="s">
        <v>81</v>
      </c>
      <c r="F1086" s="33" t="s">
        <v>8</v>
      </c>
      <c r="G1086" s="33" t="s">
        <v>7</v>
      </c>
      <c r="H1086" s="33" t="s">
        <v>7</v>
      </c>
      <c r="I1086" s="33" t="s">
        <v>8</v>
      </c>
      <c r="J1086" s="33" t="s">
        <v>7</v>
      </c>
      <c r="K1086" s="34">
        <v>1</v>
      </c>
      <c r="L1086" s="34" t="str">
        <f>IF(Noms_de_les_cases[[#This Row],[Nivell 
d''us (%)]]&gt;0.7,"Habitual",IF(Noms_de_les_cases[[#This Row],[Nivell 
d''us (%)]]&lt;0.3,"Minoritari","Ocasional"))</f>
        <v>Habitual</v>
      </c>
      <c r="M1086" s="33" t="s">
        <v>57</v>
      </c>
      <c r="N1086" s="33" t="s">
        <v>18</v>
      </c>
      <c r="O1086" t="s">
        <v>1267</v>
      </c>
      <c r="P1086" t="s">
        <v>1272</v>
      </c>
    </row>
    <row r="1087" spans="1:16" x14ac:dyDescent="0.35">
      <c r="A1087" s="1">
        <f t="shared" si="16"/>
        <v>1086</v>
      </c>
      <c r="B1087" s="1" t="s">
        <v>1450</v>
      </c>
      <c r="C1087" t="s">
        <v>471</v>
      </c>
      <c r="D1087" t="s">
        <v>85</v>
      </c>
      <c r="E1087" s="33" t="s">
        <v>81</v>
      </c>
      <c r="F1087" s="33" t="s">
        <v>8</v>
      </c>
      <c r="G1087" s="33" t="s">
        <v>7</v>
      </c>
      <c r="H1087" s="33" t="s">
        <v>7</v>
      </c>
      <c r="I1087" s="33" t="s">
        <v>8</v>
      </c>
      <c r="J1087" s="33" t="s">
        <v>7</v>
      </c>
      <c r="K1087" s="34">
        <v>1</v>
      </c>
      <c r="L1087" s="34" t="str">
        <f>IF(Noms_de_les_cases[[#This Row],[Nivell 
d''us (%)]]&gt;0.7,"Habitual",IF(Noms_de_les_cases[[#This Row],[Nivell 
d''us (%)]]&lt;0.3,"Minoritari","Ocasional"))</f>
        <v>Habitual</v>
      </c>
      <c r="M1087" s="33" t="s">
        <v>57</v>
      </c>
      <c r="N1087" s="33" t="s">
        <v>18</v>
      </c>
      <c r="O1087" t="s">
        <v>1267</v>
      </c>
      <c r="P1087" t="s">
        <v>1272</v>
      </c>
    </row>
    <row r="1088" spans="1:16" x14ac:dyDescent="0.35">
      <c r="A1088" s="1">
        <f t="shared" si="16"/>
        <v>1087</v>
      </c>
      <c r="B1088" s="1" t="s">
        <v>1332</v>
      </c>
      <c r="C1088" t="s">
        <v>36</v>
      </c>
      <c r="D1088" t="s">
        <v>6</v>
      </c>
      <c r="E1088" s="33" t="s">
        <v>81</v>
      </c>
      <c r="F1088" s="33" t="s">
        <v>8</v>
      </c>
      <c r="G1088" s="33" t="s">
        <v>7</v>
      </c>
      <c r="H1088" s="33" t="s">
        <v>7</v>
      </c>
      <c r="I1088" s="33" t="s">
        <v>8</v>
      </c>
      <c r="J1088" s="33" t="s">
        <v>8</v>
      </c>
      <c r="K1088" s="34">
        <v>0.4</v>
      </c>
      <c r="L1088" s="34" t="str">
        <f>IF(Noms_de_les_cases[[#This Row],[Nivell 
d''us (%)]]&gt;0.7,"Habitual",IF(Noms_de_les_cases[[#This Row],[Nivell 
d''us (%)]]&lt;0.3,"Minoritari","Ocasional"))</f>
        <v>Ocasional</v>
      </c>
      <c r="M1088" s="33" t="s">
        <v>57</v>
      </c>
      <c r="N1088" s="33" t="s">
        <v>18</v>
      </c>
      <c r="O1088" t="s">
        <v>1267</v>
      </c>
      <c r="P1088" t="s">
        <v>1272</v>
      </c>
    </row>
    <row r="1089" spans="1:16" x14ac:dyDescent="0.35">
      <c r="A1089" s="1">
        <f t="shared" si="16"/>
        <v>1088</v>
      </c>
      <c r="B1089" s="1" t="s">
        <v>490</v>
      </c>
      <c r="C1089" t="s">
        <v>489</v>
      </c>
      <c r="D1089" t="s">
        <v>87</v>
      </c>
      <c r="E1089" s="33" t="s">
        <v>82</v>
      </c>
      <c r="F1089" s="33" t="s">
        <v>8</v>
      </c>
      <c r="G1089" s="33" t="s">
        <v>7</v>
      </c>
      <c r="H1089" s="33" t="s">
        <v>7</v>
      </c>
      <c r="I1089" s="33" t="s">
        <v>8</v>
      </c>
      <c r="J1089" s="33" t="s">
        <v>7</v>
      </c>
      <c r="K1089" s="34">
        <v>1</v>
      </c>
      <c r="L1089" s="34" t="str">
        <f>IF(Noms_de_les_cases[[#This Row],[Nivell 
d''us (%)]]&gt;0.7,"Habitual",IF(Noms_de_les_cases[[#This Row],[Nivell 
d''us (%)]]&lt;0.3,"Minoritari","Ocasional"))</f>
        <v>Habitual</v>
      </c>
      <c r="M1089" s="33" t="s">
        <v>57</v>
      </c>
      <c r="N1089" s="33" t="s">
        <v>18</v>
      </c>
      <c r="O1089" t="s">
        <v>1267</v>
      </c>
      <c r="P1089" t="s">
        <v>1240</v>
      </c>
    </row>
    <row r="1090" spans="1:16" x14ac:dyDescent="0.35">
      <c r="A1090" s="1">
        <f t="shared" si="16"/>
        <v>1089</v>
      </c>
      <c r="B1090" s="1" t="s">
        <v>1129</v>
      </c>
      <c r="C1090" t="s">
        <v>805</v>
      </c>
      <c r="D1090" t="s">
        <v>24</v>
      </c>
      <c r="E1090" s="33" t="s">
        <v>82</v>
      </c>
      <c r="F1090" s="33" t="s">
        <v>8</v>
      </c>
      <c r="G1090" s="33" t="s">
        <v>7</v>
      </c>
      <c r="H1090" s="33" t="s">
        <v>7</v>
      </c>
      <c r="I1090" s="33" t="s">
        <v>8</v>
      </c>
      <c r="J1090" s="33" t="s">
        <v>7</v>
      </c>
      <c r="K1090" s="34">
        <v>1</v>
      </c>
      <c r="L1090" s="34" t="str">
        <f>IF(Noms_de_les_cases[[#This Row],[Nivell 
d''us (%)]]&gt;0.7,"Habitual",IF(Noms_de_les_cases[[#This Row],[Nivell 
d''us (%)]]&lt;0.3,"Minoritari","Ocasional"))</f>
        <v>Habitual</v>
      </c>
      <c r="M1090" s="33" t="s">
        <v>57</v>
      </c>
      <c r="N1090" s="33" t="s">
        <v>18</v>
      </c>
      <c r="O1090" t="s">
        <v>1267</v>
      </c>
      <c r="P1090" t="s">
        <v>1240</v>
      </c>
    </row>
    <row r="1091" spans="1:16" x14ac:dyDescent="0.35">
      <c r="A1091" s="1">
        <f t="shared" si="16"/>
        <v>1090</v>
      </c>
      <c r="B1091" s="1" t="s">
        <v>1129</v>
      </c>
      <c r="C1091" t="s">
        <v>1356</v>
      </c>
      <c r="D1091" t="s">
        <v>85</v>
      </c>
      <c r="E1091" s="33" t="s">
        <v>82</v>
      </c>
      <c r="F1091" s="33" t="s">
        <v>8</v>
      </c>
      <c r="G1091" s="33" t="s">
        <v>7</v>
      </c>
      <c r="H1091" s="33" t="s">
        <v>7</v>
      </c>
      <c r="I1091" s="33" t="s">
        <v>8</v>
      </c>
      <c r="J1091" s="33" t="s">
        <v>8</v>
      </c>
      <c r="K1091" s="34">
        <v>0.2</v>
      </c>
      <c r="L1091" s="34" t="str">
        <f>IF(Noms_de_les_cases[[#This Row],[Nivell 
d''us (%)]]&gt;0.7,"Habitual",IF(Noms_de_les_cases[[#This Row],[Nivell 
d''us (%)]]&lt;0.3,"Minoritari","Ocasional"))</f>
        <v>Minoritari</v>
      </c>
      <c r="M1091" s="33" t="s">
        <v>57</v>
      </c>
      <c r="N1091" s="33" t="s">
        <v>18</v>
      </c>
      <c r="O1091" t="s">
        <v>1267</v>
      </c>
      <c r="P1091" t="s">
        <v>1240</v>
      </c>
    </row>
    <row r="1092" spans="1:16" x14ac:dyDescent="0.35">
      <c r="A1092" s="1">
        <f t="shared" ref="A1092:A1098" si="17">A1091+1</f>
        <v>1091</v>
      </c>
      <c r="B1092" s="1" t="s">
        <v>218</v>
      </c>
      <c r="C1092" t="s">
        <v>213</v>
      </c>
      <c r="D1092" t="s">
        <v>88</v>
      </c>
      <c r="E1092" s="33" t="s">
        <v>82</v>
      </c>
      <c r="F1092" s="33" t="s">
        <v>7</v>
      </c>
      <c r="G1092" s="33" t="s">
        <v>7</v>
      </c>
      <c r="H1092" s="33" t="s">
        <v>7</v>
      </c>
      <c r="I1092" s="33" t="s">
        <v>8</v>
      </c>
      <c r="J1092" s="33" t="s">
        <v>8</v>
      </c>
      <c r="K1092" s="34">
        <v>0.2</v>
      </c>
      <c r="L1092" s="34" t="str">
        <f>IF(Noms_de_les_cases[[#This Row],[Nivell 
d''us (%)]]&gt;0.7,"Habitual",IF(Noms_de_les_cases[[#This Row],[Nivell 
d''us (%)]]&lt;0.3,"Minoritari","Ocasional"))</f>
        <v>Minoritari</v>
      </c>
      <c r="M1092" s="33" t="s">
        <v>220</v>
      </c>
      <c r="N1092" s="33" t="s">
        <v>17</v>
      </c>
      <c r="O1092" t="s">
        <v>1267</v>
      </c>
      <c r="P1092" t="s">
        <v>1271</v>
      </c>
    </row>
    <row r="1093" spans="1:16" x14ac:dyDescent="0.35">
      <c r="A1093" s="1">
        <f t="shared" si="17"/>
        <v>1092</v>
      </c>
      <c r="B1093" s="1" t="s">
        <v>1174</v>
      </c>
      <c r="C1093" t="s">
        <v>297</v>
      </c>
      <c r="D1093" t="s">
        <v>92</v>
      </c>
      <c r="E1093" s="33" t="s">
        <v>81</v>
      </c>
      <c r="F1093" s="33" t="s">
        <v>8</v>
      </c>
      <c r="G1093" s="33" t="s">
        <v>7</v>
      </c>
      <c r="H1093" s="33" t="s">
        <v>7</v>
      </c>
      <c r="I1093" s="33" t="s">
        <v>8</v>
      </c>
      <c r="J1093" s="33" t="s">
        <v>7</v>
      </c>
      <c r="K1093" s="34">
        <v>1</v>
      </c>
      <c r="L1093" s="34" t="str">
        <f>IF(Noms_de_les_cases[[#This Row],[Nivell 
d''us (%)]]&gt;0.7,"Habitual",IF(Noms_de_les_cases[[#This Row],[Nivell 
d''us (%)]]&lt;0.3,"Minoritari","Ocasional"))</f>
        <v>Habitual</v>
      </c>
      <c r="M1093" s="33" t="s">
        <v>57</v>
      </c>
      <c r="N1093" s="33" t="s">
        <v>18</v>
      </c>
      <c r="O1093" t="s">
        <v>1267</v>
      </c>
      <c r="P1093" t="s">
        <v>1229</v>
      </c>
    </row>
    <row r="1094" spans="1:16" x14ac:dyDescent="0.35">
      <c r="A1094" s="1">
        <f t="shared" si="17"/>
        <v>1093</v>
      </c>
      <c r="B1094" s="1" t="s">
        <v>1192</v>
      </c>
      <c r="C1094" t="s">
        <v>484</v>
      </c>
      <c r="D1094" t="s">
        <v>87</v>
      </c>
      <c r="E1094" s="33" t="s">
        <v>81</v>
      </c>
      <c r="F1094" s="33" t="s">
        <v>7</v>
      </c>
      <c r="G1094" s="33" t="s">
        <v>7</v>
      </c>
      <c r="H1094" s="33" t="s">
        <v>7</v>
      </c>
      <c r="I1094" s="33" t="s">
        <v>8</v>
      </c>
      <c r="J1094" s="33" t="s">
        <v>7</v>
      </c>
      <c r="K1094" s="34">
        <v>0.2</v>
      </c>
      <c r="L1094" s="34" t="str">
        <f>IF(Noms_de_les_cases[[#This Row],[Nivell 
d''us (%)]]&gt;0.7,"Habitual",IF(Noms_de_les_cases[[#This Row],[Nivell 
d''us (%)]]&lt;0.3,"Minoritari","Ocasional"))</f>
        <v>Minoritari</v>
      </c>
      <c r="M1094" s="33" t="s">
        <v>14</v>
      </c>
      <c r="N1094" s="33" t="s">
        <v>17</v>
      </c>
      <c r="O1094" t="s">
        <v>1267</v>
      </c>
      <c r="P1094" t="s">
        <v>1229</v>
      </c>
    </row>
    <row r="1095" spans="1:16" x14ac:dyDescent="0.35">
      <c r="A1095" s="1">
        <f t="shared" si="17"/>
        <v>1094</v>
      </c>
      <c r="B1095" s="1" t="s">
        <v>37</v>
      </c>
      <c r="C1095" t="s">
        <v>36</v>
      </c>
      <c r="D1095" t="s">
        <v>6</v>
      </c>
      <c r="E1095" s="33" t="s">
        <v>81</v>
      </c>
      <c r="F1095" s="33" t="s">
        <v>7</v>
      </c>
      <c r="G1095" s="33" t="s">
        <v>7</v>
      </c>
      <c r="H1095" s="33" t="s">
        <v>7</v>
      </c>
      <c r="I1095" s="33" t="s">
        <v>8</v>
      </c>
      <c r="J1095" s="33" t="s">
        <v>8</v>
      </c>
      <c r="K1095" s="34">
        <v>0.2</v>
      </c>
      <c r="L1095" s="34" t="str">
        <f>IF(Noms_de_les_cases[[#This Row],[Nivell 
d''us (%)]]&gt;0.7,"Habitual",IF(Noms_de_les_cases[[#This Row],[Nivell 
d''us (%)]]&lt;0.3,"Minoritari","Ocasional"))</f>
        <v>Minoritari</v>
      </c>
      <c r="M1095" s="33" t="s">
        <v>38</v>
      </c>
      <c r="N1095" s="33" t="s">
        <v>20</v>
      </c>
      <c r="O1095" t="s">
        <v>1267</v>
      </c>
      <c r="P1095" t="s">
        <v>1268</v>
      </c>
    </row>
    <row r="1096" spans="1:16" x14ac:dyDescent="0.35">
      <c r="A1096" s="1">
        <f t="shared" si="17"/>
        <v>1095</v>
      </c>
      <c r="B1096" s="1" t="s">
        <v>1476</v>
      </c>
      <c r="C1096" t="s">
        <v>1477</v>
      </c>
      <c r="D1096" t="s">
        <v>89</v>
      </c>
      <c r="E1096" s="33" t="s">
        <v>82</v>
      </c>
      <c r="F1096" s="33" t="s">
        <v>8</v>
      </c>
      <c r="G1096" s="33" t="s">
        <v>7</v>
      </c>
      <c r="H1096" s="33" t="s">
        <v>7</v>
      </c>
      <c r="I1096" s="33" t="s">
        <v>8</v>
      </c>
      <c r="J1096" s="33" t="s">
        <v>7</v>
      </c>
      <c r="K1096" s="34">
        <v>1</v>
      </c>
      <c r="L1096" s="34" t="str">
        <f>IF(Noms_de_les_cases[[#This Row],[Nivell 
d''us (%)]]&gt;0.7,"Habitual",IF(Noms_de_les_cases[[#This Row],[Nivell 
d''us (%)]]&lt;0.3,"Minoritari","Ocasional"))</f>
        <v>Habitual</v>
      </c>
      <c r="M1096" s="33" t="s">
        <v>16</v>
      </c>
      <c r="N1096" s="33" t="s">
        <v>18</v>
      </c>
      <c r="O1096" t="s">
        <v>1267</v>
      </c>
      <c r="P1096" t="s">
        <v>1229</v>
      </c>
    </row>
    <row r="1097" spans="1:16" x14ac:dyDescent="0.35">
      <c r="A1097" s="1">
        <f t="shared" si="17"/>
        <v>1096</v>
      </c>
      <c r="B1097" s="1" t="s">
        <v>553</v>
      </c>
      <c r="C1097" t="s">
        <v>1083</v>
      </c>
      <c r="D1097" t="s">
        <v>85</v>
      </c>
      <c r="E1097" s="33" t="s">
        <v>82</v>
      </c>
      <c r="F1097" s="33" t="s">
        <v>8</v>
      </c>
      <c r="G1097" s="33" t="s">
        <v>7</v>
      </c>
      <c r="H1097" s="33" t="s">
        <v>7</v>
      </c>
      <c r="I1097" s="33" t="s">
        <v>8</v>
      </c>
      <c r="J1097" s="33" t="s">
        <v>8</v>
      </c>
      <c r="K1097" s="34">
        <v>0.2</v>
      </c>
      <c r="L1097" s="34" t="str">
        <f>IF(Noms_de_les_cases[[#This Row],[Nivell 
d''us (%)]]&gt;0.7,"Habitual",IF(Noms_de_les_cases[[#This Row],[Nivell 
d''us (%)]]&lt;0.3,"Minoritari","Ocasional"))</f>
        <v>Minoritari</v>
      </c>
      <c r="M1097" s="33" t="s">
        <v>16</v>
      </c>
      <c r="N1097" s="33" t="s">
        <v>18</v>
      </c>
      <c r="O1097" t="s">
        <v>1267</v>
      </c>
      <c r="P1097" t="s">
        <v>1229</v>
      </c>
    </row>
    <row r="1098" spans="1:16" x14ac:dyDescent="0.35">
      <c r="A1098" s="1">
        <f t="shared" si="17"/>
        <v>1097</v>
      </c>
      <c r="B1098" s="1" t="s">
        <v>553</v>
      </c>
      <c r="C1098" t="s">
        <v>570</v>
      </c>
      <c r="D1098" t="s">
        <v>85</v>
      </c>
      <c r="E1098" s="33" t="s">
        <v>82</v>
      </c>
      <c r="F1098" s="33" t="s">
        <v>8</v>
      </c>
      <c r="G1098" s="33" t="s">
        <v>7</v>
      </c>
      <c r="H1098" s="33" t="s">
        <v>7</v>
      </c>
      <c r="I1098" s="33" t="s">
        <v>8</v>
      </c>
      <c r="J1098" s="33" t="s">
        <v>7</v>
      </c>
      <c r="K1098" s="34">
        <v>0.6</v>
      </c>
      <c r="L1098" s="34" t="str">
        <f>IF(Noms_de_les_cases[[#This Row],[Nivell 
d''us (%)]]&gt;0.7,"Habitual",IF(Noms_de_les_cases[[#This Row],[Nivell 
d''us (%)]]&lt;0.3,"Minoritari","Ocasional"))</f>
        <v>Ocasional</v>
      </c>
      <c r="M1098" s="33" t="s">
        <v>14</v>
      </c>
      <c r="N1098" s="33" t="s">
        <v>18</v>
      </c>
      <c r="O1098" t="s">
        <v>1267</v>
      </c>
      <c r="P1098" t="s">
        <v>1229</v>
      </c>
    </row>
  </sheetData>
  <pageMargins left="0.70866141732283472" right="0.70866141732283472" top="0.74803149606299213" bottom="0.74803149606299213" header="0.31496062992125984" footer="0.31496062992125984"/>
  <pageSetup paperSize="9" scale="50" fitToHeight="0" orientation="landscape" r:id="rId1"/>
  <headerFooter>
    <oddHeader>&amp;C&amp;A&amp;RData de publicació de les dades: &amp;D &amp;T</oddHeader>
    <oddFooter>&amp;Cwww.vellasolsona.cat&amp;RPàgina &amp;P de &amp;N</oddFooter>
  </headerFooter>
  <legacy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high="1" low="1" first="1" last="1" negative="1" xr2:uid="{00000000-0003-0000-0600-000000000000}">
          <x14:colorSeries theme="3" tint="0.499984740745262"/>
          <x14:colorNegative theme="1" tint="0.249977111117893"/>
          <x14:colorAxis rgb="FF000000"/>
          <x14:colorMarkers theme="1" tint="0.249977111117893"/>
          <x14:colorFirst theme="1" tint="0.249977111117893"/>
          <x14:colorLast theme="1" tint="0.249977111117893"/>
          <x14:colorHigh theme="1" tint="0.249977111117893"/>
          <x14:colorLow theme="1" tint="0.249977111117893"/>
          <x14:sparklines>
            <x14:sparkline>
              <xm:f>'Noms de cases i comerços'!E:E</xm:f>
              <xm:sqref>P13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771"/>
  <sheetViews>
    <sheetView workbookViewId="0">
      <pane xSplit="3" ySplit="1" topLeftCell="D62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B72" sqref="B72"/>
    </sheetView>
  </sheetViews>
  <sheetFormatPr defaultColWidth="8.90625" defaultRowHeight="14.5" x14ac:dyDescent="0.35"/>
  <cols>
    <col min="1" max="1" width="5" style="1" bestFit="1" customWidth="1"/>
    <col min="2" max="2" width="39.453125" style="1" bestFit="1" customWidth="1"/>
    <col min="3" max="3" width="33.453125" bestFit="1" customWidth="1"/>
    <col min="4" max="4" width="12.54296875" bestFit="1" customWidth="1"/>
    <col min="5" max="5" width="11.453125" style="33" bestFit="1" customWidth="1"/>
    <col min="6" max="6" width="8.453125" style="33" customWidth="1"/>
    <col min="7" max="7" width="11.08984375" style="33" customWidth="1"/>
    <col min="8" max="8" width="13.08984375" style="33" customWidth="1"/>
    <col min="9" max="9" width="11.90625" style="33" customWidth="1"/>
    <col min="10" max="10" width="9.54296875" style="33" customWidth="1"/>
    <col min="11" max="11" width="10.54296875" style="34" customWidth="1"/>
    <col min="12" max="12" width="12.54296875" style="3" customWidth="1"/>
    <col min="13" max="13" width="8.453125" style="33" customWidth="1"/>
    <col min="14" max="14" width="12" style="33" customWidth="1"/>
    <col min="15" max="15" width="38" bestFit="1" customWidth="1"/>
    <col min="16" max="16" width="20" bestFit="1" customWidth="1"/>
  </cols>
  <sheetData>
    <row r="1" spans="1:16" s="29" customFormat="1" ht="29" x14ac:dyDescent="0.35">
      <c r="A1" s="29" t="s">
        <v>1018</v>
      </c>
      <c r="B1" s="29" t="s">
        <v>0</v>
      </c>
      <c r="C1" s="29" t="s">
        <v>28</v>
      </c>
      <c r="D1" s="29" t="s">
        <v>1</v>
      </c>
      <c r="E1" s="31" t="s">
        <v>2</v>
      </c>
      <c r="F1" s="30" t="s">
        <v>1370</v>
      </c>
      <c r="G1" s="30" t="s">
        <v>1371</v>
      </c>
      <c r="H1" s="31" t="s">
        <v>3</v>
      </c>
      <c r="I1" s="30" t="s">
        <v>1372</v>
      </c>
      <c r="J1" s="30" t="s">
        <v>1373</v>
      </c>
      <c r="K1" s="35" t="s">
        <v>1374</v>
      </c>
      <c r="L1" s="32" t="s">
        <v>1170</v>
      </c>
      <c r="M1" s="31" t="s">
        <v>13</v>
      </c>
      <c r="N1" s="31" t="s">
        <v>21</v>
      </c>
      <c r="O1" s="29" t="s">
        <v>76</v>
      </c>
      <c r="P1" s="29" t="s">
        <v>77</v>
      </c>
    </row>
    <row r="2" spans="1:16" x14ac:dyDescent="0.35">
      <c r="A2" s="1">
        <v>1</v>
      </c>
      <c r="B2" s="1" t="s">
        <v>566</v>
      </c>
      <c r="C2" t="s">
        <v>576</v>
      </c>
      <c r="D2" t="s">
        <v>85</v>
      </c>
      <c r="E2" s="33" t="s">
        <v>82</v>
      </c>
      <c r="F2" s="33" t="s">
        <v>7</v>
      </c>
      <c r="G2" s="33" t="s">
        <v>7</v>
      </c>
      <c r="H2" s="33" t="s">
        <v>7</v>
      </c>
      <c r="I2" s="33" t="s">
        <v>7</v>
      </c>
      <c r="J2" s="33" t="s">
        <v>8</v>
      </c>
      <c r="K2" s="34">
        <v>0.4</v>
      </c>
      <c r="L2" s="34" t="str">
        <f>IF(Noms_de_les_cases4[[#This Row],[Nivell 
d''us (%)]]&gt;0.7,"Habitual",IF(Noms_de_les_cases4[[#This Row],[Nivell 
d''us (%)]]&lt;0.3,"Minoritari","Ocasional"))</f>
        <v>Ocasional</v>
      </c>
      <c r="M2" s="33" t="s">
        <v>220</v>
      </c>
      <c r="N2" s="33" t="s">
        <v>17</v>
      </c>
      <c r="O2" t="s">
        <v>1267</v>
      </c>
      <c r="P2" t="s">
        <v>1272</v>
      </c>
    </row>
    <row r="3" spans="1:16" x14ac:dyDescent="0.35">
      <c r="A3" s="1">
        <f>A2+1</f>
        <v>2</v>
      </c>
      <c r="B3" s="1" t="s">
        <v>800</v>
      </c>
      <c r="C3" t="s">
        <v>799</v>
      </c>
      <c r="D3" t="s">
        <v>24</v>
      </c>
      <c r="E3" s="33" t="s">
        <v>82</v>
      </c>
      <c r="F3" s="33" t="s">
        <v>7</v>
      </c>
      <c r="G3" s="33" t="s">
        <v>7</v>
      </c>
      <c r="H3" s="33" t="s">
        <v>7</v>
      </c>
      <c r="I3" s="33" t="s">
        <v>8</v>
      </c>
      <c r="J3" s="33" t="s">
        <v>7</v>
      </c>
      <c r="K3" s="34">
        <v>1</v>
      </c>
      <c r="L3" s="34" t="str">
        <f>IF(Noms_de_les_cases4[[#This Row],[Nivell 
d''us (%)]]&gt;0.7,"Habitual",IF(Noms_de_les_cases4[[#This Row],[Nivell 
d''us (%)]]&lt;0.3,"Minoritari","Ocasional"))</f>
        <v>Habitual</v>
      </c>
      <c r="M3" s="33" t="s">
        <v>220</v>
      </c>
      <c r="N3" s="33" t="s">
        <v>17</v>
      </c>
      <c r="O3" t="s">
        <v>1267</v>
      </c>
      <c r="P3" t="s">
        <v>1271</v>
      </c>
    </row>
    <row r="4" spans="1:16" x14ac:dyDescent="0.35">
      <c r="A4" s="1">
        <f t="shared" ref="A4:A7" si="0">A3+1</f>
        <v>3</v>
      </c>
      <c r="B4" s="1" t="s">
        <v>342</v>
      </c>
      <c r="C4" t="s">
        <v>343</v>
      </c>
      <c r="D4" t="s">
        <v>92</v>
      </c>
      <c r="E4" s="33" t="s">
        <v>81</v>
      </c>
      <c r="F4" s="33" t="s">
        <v>7</v>
      </c>
      <c r="G4" s="33" t="s">
        <v>7</v>
      </c>
      <c r="H4" s="33" t="s">
        <v>7</v>
      </c>
      <c r="I4" s="33" t="s">
        <v>7</v>
      </c>
      <c r="J4" s="33" t="s">
        <v>7</v>
      </c>
      <c r="K4" s="34">
        <v>0.6</v>
      </c>
      <c r="L4" s="34" t="str">
        <f>IF(Noms_de_les_cases4[[#This Row],[Nivell 
d''us (%)]]&gt;0.7,"Habitual",IF(Noms_de_les_cases4[[#This Row],[Nivell 
d''us (%)]]&lt;0.3,"Minoritari","Ocasional"))</f>
        <v>Ocasional</v>
      </c>
      <c r="M4" s="33" t="s">
        <v>14</v>
      </c>
      <c r="N4" s="33" t="s">
        <v>20</v>
      </c>
      <c r="O4" t="s">
        <v>1219</v>
      </c>
      <c r="P4" t="s">
        <v>1225</v>
      </c>
    </row>
    <row r="5" spans="1:16" x14ac:dyDescent="0.35">
      <c r="A5" s="1">
        <f t="shared" si="0"/>
        <v>4</v>
      </c>
      <c r="B5" s="1" t="s">
        <v>1065</v>
      </c>
      <c r="C5" t="s">
        <v>663</v>
      </c>
      <c r="D5" t="s">
        <v>84</v>
      </c>
      <c r="E5" s="33" t="s">
        <v>81</v>
      </c>
      <c r="F5" s="33" t="s">
        <v>7</v>
      </c>
      <c r="G5" s="33" t="s">
        <v>7</v>
      </c>
      <c r="H5" s="33" t="s">
        <v>7</v>
      </c>
      <c r="I5" s="33" t="s">
        <v>8</v>
      </c>
      <c r="J5" s="33" t="s">
        <v>7</v>
      </c>
      <c r="K5" s="34">
        <v>0.6</v>
      </c>
      <c r="L5" s="34" t="str">
        <f>IF(Noms_de_les_cases4[[#This Row],[Nivell 
d''us (%)]]&gt;0.7,"Habitual",IF(Noms_de_les_cases4[[#This Row],[Nivell 
d''us (%)]]&lt;0.3,"Minoritari","Ocasional"))</f>
        <v>Ocasional</v>
      </c>
      <c r="M5" s="33" t="s">
        <v>14</v>
      </c>
      <c r="N5" s="33" t="s">
        <v>17</v>
      </c>
      <c r="O5" t="s">
        <v>1219</v>
      </c>
      <c r="P5" t="s">
        <v>1225</v>
      </c>
    </row>
    <row r="6" spans="1:16" x14ac:dyDescent="0.35">
      <c r="A6" s="1">
        <f t="shared" si="0"/>
        <v>5</v>
      </c>
      <c r="B6" s="1" t="s">
        <v>292</v>
      </c>
      <c r="C6" t="s">
        <v>289</v>
      </c>
      <c r="D6" t="s">
        <v>92</v>
      </c>
      <c r="E6" s="33" t="s">
        <v>82</v>
      </c>
      <c r="F6" s="33" t="s">
        <v>7</v>
      </c>
      <c r="G6" s="33" t="s">
        <v>7</v>
      </c>
      <c r="H6" s="33" t="s">
        <v>7</v>
      </c>
      <c r="I6" s="33" t="s">
        <v>8</v>
      </c>
      <c r="J6" s="33" t="s">
        <v>8</v>
      </c>
      <c r="K6" s="34">
        <v>0.4</v>
      </c>
      <c r="L6" s="34" t="str">
        <f>IF(Noms_de_les_cases4[[#This Row],[Nivell 
d''us (%)]]&gt;0.7,"Habitual",IF(Noms_de_les_cases4[[#This Row],[Nivell 
d''us (%)]]&lt;0.3,"Minoritari","Ocasional"))</f>
        <v>Ocasional</v>
      </c>
      <c r="M6" s="33" t="s">
        <v>15</v>
      </c>
      <c r="N6" s="33" t="s">
        <v>17</v>
      </c>
      <c r="O6" t="s">
        <v>1218</v>
      </c>
      <c r="P6" t="s">
        <v>1270</v>
      </c>
    </row>
    <row r="7" spans="1:16" x14ac:dyDescent="0.35">
      <c r="A7" s="1">
        <f t="shared" si="0"/>
        <v>6</v>
      </c>
      <c r="B7" s="1" t="s">
        <v>460</v>
      </c>
      <c r="C7" t="s">
        <v>459</v>
      </c>
      <c r="D7" t="s">
        <v>86</v>
      </c>
      <c r="E7" s="33" t="s">
        <v>82</v>
      </c>
      <c r="F7" s="33" t="s">
        <v>7</v>
      </c>
      <c r="G7" s="33" t="s">
        <v>7</v>
      </c>
      <c r="H7" s="33" t="s">
        <v>8</v>
      </c>
      <c r="I7" s="33" t="s">
        <v>8</v>
      </c>
      <c r="J7" s="33" t="s">
        <v>8</v>
      </c>
      <c r="K7" s="34">
        <v>0.2</v>
      </c>
      <c r="L7" s="34" t="str">
        <f>IF(Noms_de_les_cases4[[#This Row],[Nivell 
d''us (%)]]&gt;0.7,"Habitual",IF(Noms_de_les_cases4[[#This Row],[Nivell 
d''us (%)]]&lt;0.3,"Minoritari","Ocasional"))</f>
        <v>Minoritari</v>
      </c>
      <c r="M7" s="33" t="s">
        <v>15</v>
      </c>
      <c r="N7" s="33" t="s">
        <v>19</v>
      </c>
      <c r="O7" t="s">
        <v>1221</v>
      </c>
      <c r="P7" t="s">
        <v>1270</v>
      </c>
    </row>
    <row r="8" spans="1:16" x14ac:dyDescent="0.35">
      <c r="A8" s="1">
        <f t="shared" ref="A8:A66" si="1">A7+1</f>
        <v>7</v>
      </c>
      <c r="B8" s="1" t="s">
        <v>633</v>
      </c>
      <c r="C8" t="s">
        <v>634</v>
      </c>
      <c r="D8" t="s">
        <v>84</v>
      </c>
      <c r="E8" s="33" t="s">
        <v>82</v>
      </c>
      <c r="F8" s="33" t="s">
        <v>7</v>
      </c>
      <c r="G8" s="33" t="s">
        <v>8</v>
      </c>
      <c r="H8" s="33" t="s">
        <v>7</v>
      </c>
      <c r="I8" s="33" t="s">
        <v>7</v>
      </c>
      <c r="J8" s="33" t="s">
        <v>8</v>
      </c>
      <c r="K8" s="34">
        <v>0.2</v>
      </c>
      <c r="L8" s="34" t="str">
        <f>IF(Noms_de_les_cases4[[#This Row],[Nivell 
d''us (%)]]&gt;0.7,"Habitual",IF(Noms_de_les_cases4[[#This Row],[Nivell 
d''us (%)]]&lt;0.3,"Minoritari","Ocasional"))</f>
        <v>Minoritari</v>
      </c>
      <c r="M8" s="33" t="s">
        <v>38</v>
      </c>
      <c r="N8" s="33" t="s">
        <v>17</v>
      </c>
      <c r="O8" t="s">
        <v>1221</v>
      </c>
      <c r="P8" t="s">
        <v>1268</v>
      </c>
    </row>
    <row r="9" spans="1:16" x14ac:dyDescent="0.35">
      <c r="A9" s="1">
        <f t="shared" si="1"/>
        <v>8</v>
      </c>
      <c r="B9" s="1" t="s">
        <v>929</v>
      </c>
      <c r="C9" t="s">
        <v>930</v>
      </c>
      <c r="D9" t="s">
        <v>89</v>
      </c>
      <c r="E9" s="33" t="s">
        <v>82</v>
      </c>
      <c r="F9" s="33" t="s">
        <v>7</v>
      </c>
      <c r="G9" s="33" t="s">
        <v>7</v>
      </c>
      <c r="H9" s="33" t="s">
        <v>7</v>
      </c>
      <c r="I9" s="33" t="s">
        <v>7</v>
      </c>
      <c r="J9" s="33" t="s">
        <v>7</v>
      </c>
      <c r="K9" s="34">
        <v>1</v>
      </c>
      <c r="L9" s="34" t="str">
        <f>IF(Noms_de_les_cases4[[#This Row],[Nivell 
d''us (%)]]&gt;0.7,"Habitual",IF(Noms_de_les_cases4[[#This Row],[Nivell 
d''us (%)]]&lt;0.3,"Minoritari","Ocasional"))</f>
        <v>Habitual</v>
      </c>
      <c r="M9" s="33" t="s">
        <v>78</v>
      </c>
      <c r="N9" s="33" t="s">
        <v>17</v>
      </c>
      <c r="O9" t="s">
        <v>1218</v>
      </c>
      <c r="P9" t="s">
        <v>1224</v>
      </c>
    </row>
    <row r="10" spans="1:16" x14ac:dyDescent="0.35">
      <c r="A10" s="1">
        <f t="shared" si="1"/>
        <v>9</v>
      </c>
      <c r="B10" s="1" t="s">
        <v>889</v>
      </c>
      <c r="C10" t="s">
        <v>888</v>
      </c>
      <c r="D10" t="s">
        <v>181</v>
      </c>
      <c r="E10" s="33" t="s">
        <v>81</v>
      </c>
      <c r="F10" s="33" t="s">
        <v>7</v>
      </c>
      <c r="G10" s="33" t="s">
        <v>7</v>
      </c>
      <c r="H10" s="33" t="s">
        <v>7</v>
      </c>
      <c r="I10" s="33" t="s">
        <v>8</v>
      </c>
      <c r="J10" s="33" t="s">
        <v>7</v>
      </c>
      <c r="K10" s="34">
        <v>0.8</v>
      </c>
      <c r="L10" s="34" t="str">
        <f>IF(Noms_de_les_cases4[[#This Row],[Nivell 
d''us (%)]]&gt;0.7,"Habitual",IF(Noms_de_les_cases4[[#This Row],[Nivell 
d''us (%)]]&lt;0.3,"Minoritari","Ocasional"))</f>
        <v>Habitual</v>
      </c>
      <c r="M10" s="33" t="s">
        <v>78</v>
      </c>
      <c r="N10" s="33" t="s">
        <v>17</v>
      </c>
      <c r="O10" t="s">
        <v>1235</v>
      </c>
      <c r="P10" t="s">
        <v>1226</v>
      </c>
    </row>
    <row r="11" spans="1:16" x14ac:dyDescent="0.35">
      <c r="A11" s="1">
        <f t="shared" si="1"/>
        <v>10</v>
      </c>
      <c r="B11" s="1" t="s">
        <v>109</v>
      </c>
      <c r="C11" t="s">
        <v>110</v>
      </c>
      <c r="D11" t="s">
        <v>90</v>
      </c>
      <c r="E11" s="33" t="s">
        <v>82</v>
      </c>
      <c r="F11" s="33" t="s">
        <v>7</v>
      </c>
      <c r="G11" s="33" t="s">
        <v>7</v>
      </c>
      <c r="H11" s="33" t="s">
        <v>7</v>
      </c>
      <c r="I11" s="33" t="s">
        <v>7</v>
      </c>
      <c r="J11" s="33" t="s">
        <v>7</v>
      </c>
      <c r="K11" s="34">
        <v>1</v>
      </c>
      <c r="L11" s="34" t="str">
        <f>IF(Noms_de_les_cases4[[#This Row],[Nivell 
d''us (%)]]&gt;0.7,"Habitual",IF(Noms_de_les_cases4[[#This Row],[Nivell 
d''us (%)]]&lt;0.3,"Minoritari","Ocasional"))</f>
        <v>Habitual</v>
      </c>
      <c r="M11" s="33" t="s">
        <v>78</v>
      </c>
      <c r="N11" s="33" t="s">
        <v>18</v>
      </c>
      <c r="O11" t="s">
        <v>1219</v>
      </c>
      <c r="P11" t="s">
        <v>1225</v>
      </c>
    </row>
    <row r="12" spans="1:16" x14ac:dyDescent="0.35">
      <c r="A12" s="1">
        <f t="shared" si="1"/>
        <v>11</v>
      </c>
      <c r="B12" s="1" t="s">
        <v>556</v>
      </c>
      <c r="C12" t="s">
        <v>557</v>
      </c>
      <c r="D12" t="s">
        <v>85</v>
      </c>
      <c r="E12" s="33" t="s">
        <v>82</v>
      </c>
      <c r="F12" s="33" t="s">
        <v>7</v>
      </c>
      <c r="G12" s="33" t="s">
        <v>7</v>
      </c>
      <c r="H12" s="33" t="s">
        <v>7</v>
      </c>
      <c r="I12" s="33" t="s">
        <v>7</v>
      </c>
      <c r="J12" s="33" t="s">
        <v>7</v>
      </c>
      <c r="K12" s="34">
        <v>0.6</v>
      </c>
      <c r="L12" s="34" t="str">
        <f>IF(Noms_de_les_cases4[[#This Row],[Nivell 
d''us (%)]]&gt;0.7,"Habitual",IF(Noms_de_les_cases4[[#This Row],[Nivell 
d''us (%)]]&lt;0.3,"Minoritari","Ocasional"))</f>
        <v>Ocasional</v>
      </c>
      <c r="M12" s="33" t="s">
        <v>78</v>
      </c>
      <c r="N12" s="33" t="s">
        <v>17</v>
      </c>
      <c r="O12" t="s">
        <v>1219</v>
      </c>
      <c r="P12" t="s">
        <v>1225</v>
      </c>
    </row>
    <row r="13" spans="1:16" x14ac:dyDescent="0.35">
      <c r="A13" s="1">
        <f t="shared" si="1"/>
        <v>12</v>
      </c>
      <c r="B13" s="1" t="s">
        <v>450</v>
      </c>
      <c r="C13" t="s">
        <v>451</v>
      </c>
      <c r="D13" t="s">
        <v>86</v>
      </c>
      <c r="E13" s="33" t="s">
        <v>82</v>
      </c>
      <c r="F13" s="33" t="s">
        <v>7</v>
      </c>
      <c r="G13" s="33" t="s">
        <v>7</v>
      </c>
      <c r="H13" s="33" t="s">
        <v>7</v>
      </c>
      <c r="I13" s="33" t="s">
        <v>7</v>
      </c>
      <c r="J13" s="33" t="s">
        <v>7</v>
      </c>
      <c r="K13" s="34">
        <v>0.6</v>
      </c>
      <c r="L13" s="34" t="str">
        <f>IF(Noms_de_les_cases4[[#This Row],[Nivell 
d''us (%)]]&gt;0.7,"Habitual",IF(Noms_de_les_cases4[[#This Row],[Nivell 
d''us (%)]]&lt;0.3,"Minoritari","Ocasional"))</f>
        <v>Ocasional</v>
      </c>
      <c r="M13" s="33" t="s">
        <v>78</v>
      </c>
      <c r="N13" s="33" t="s">
        <v>17</v>
      </c>
      <c r="O13" t="s">
        <v>1219</v>
      </c>
      <c r="P13" t="s">
        <v>1225</v>
      </c>
    </row>
    <row r="14" spans="1:16" x14ac:dyDescent="0.35">
      <c r="A14" s="1">
        <f t="shared" si="1"/>
        <v>13</v>
      </c>
      <c r="B14" s="1" t="s">
        <v>655</v>
      </c>
      <c r="C14" t="s">
        <v>651</v>
      </c>
      <c r="D14" t="s">
        <v>24</v>
      </c>
      <c r="E14" s="33" t="s">
        <v>82</v>
      </c>
      <c r="F14" s="33" t="s">
        <v>7</v>
      </c>
      <c r="G14" s="33" t="s">
        <v>7</v>
      </c>
      <c r="H14" s="33" t="s">
        <v>7</v>
      </c>
      <c r="I14" s="33" t="s">
        <v>8</v>
      </c>
      <c r="J14" s="33" t="s">
        <v>7</v>
      </c>
      <c r="K14" s="34">
        <v>0.8</v>
      </c>
      <c r="L14" s="34" t="str">
        <f>IF(Noms_de_les_cases4[[#This Row],[Nivell 
d''us (%)]]&gt;0.7,"Habitual",IF(Noms_de_les_cases4[[#This Row],[Nivell 
d''us (%)]]&lt;0.3,"Minoritari","Ocasional"))</f>
        <v>Habitual</v>
      </c>
      <c r="M14" s="33" t="s">
        <v>16</v>
      </c>
      <c r="N14" s="33" t="s">
        <v>19</v>
      </c>
      <c r="O14" t="s">
        <v>1221</v>
      </c>
      <c r="P14" t="s">
        <v>1239</v>
      </c>
    </row>
    <row r="15" spans="1:16" x14ac:dyDescent="0.35">
      <c r="A15" s="1">
        <f t="shared" si="1"/>
        <v>14</v>
      </c>
      <c r="B15" s="1" t="s">
        <v>1119</v>
      </c>
      <c r="C15" t="s">
        <v>532</v>
      </c>
      <c r="D15" t="s">
        <v>87</v>
      </c>
      <c r="E15" s="33" t="s">
        <v>82</v>
      </c>
      <c r="F15" s="33" t="s">
        <v>7</v>
      </c>
      <c r="G15" s="33" t="s">
        <v>7</v>
      </c>
      <c r="H15" s="33" t="s">
        <v>7</v>
      </c>
      <c r="I15" s="33" t="s">
        <v>7</v>
      </c>
      <c r="J15" s="33" t="s">
        <v>8</v>
      </c>
      <c r="K15" s="34">
        <v>0.2</v>
      </c>
      <c r="L15" s="34" t="str">
        <f>IF(Noms_de_les_cases4[[#This Row],[Nivell 
d''us (%)]]&gt;0.7,"Habitual",IF(Noms_de_les_cases4[[#This Row],[Nivell 
d''us (%)]]&lt;0.3,"Minoritari","Ocasional"))</f>
        <v>Minoritari</v>
      </c>
      <c r="M15" s="33" t="s">
        <v>78</v>
      </c>
      <c r="N15" s="33" t="s">
        <v>17</v>
      </c>
      <c r="O15" t="s">
        <v>1219</v>
      </c>
      <c r="P15" t="s">
        <v>1225</v>
      </c>
    </row>
    <row r="16" spans="1:16" x14ac:dyDescent="0.35">
      <c r="A16" s="1">
        <f t="shared" si="1"/>
        <v>15</v>
      </c>
      <c r="B16" s="1" t="s">
        <v>259</v>
      </c>
      <c r="C16" t="s">
        <v>258</v>
      </c>
      <c r="D16" t="s">
        <v>88</v>
      </c>
      <c r="E16" s="33" t="s">
        <v>82</v>
      </c>
      <c r="F16" s="33" t="s">
        <v>7</v>
      </c>
      <c r="G16" s="33" t="s">
        <v>7</v>
      </c>
      <c r="H16" s="33" t="s">
        <v>7</v>
      </c>
      <c r="I16" s="33" t="s">
        <v>8</v>
      </c>
      <c r="J16" s="33" t="s">
        <v>8</v>
      </c>
      <c r="K16" s="34">
        <v>0.2</v>
      </c>
      <c r="L16" s="34" t="str">
        <f>IF(Noms_de_les_cases4[[#This Row],[Nivell 
d''us (%)]]&gt;0.7,"Habitual",IF(Noms_de_les_cases4[[#This Row],[Nivell 
d''us (%)]]&lt;0.3,"Minoritari","Ocasional"))</f>
        <v>Minoritari</v>
      </c>
      <c r="M16" s="33" t="s">
        <v>78</v>
      </c>
      <c r="N16" s="33" t="s">
        <v>18</v>
      </c>
      <c r="O16" t="s">
        <v>1219</v>
      </c>
      <c r="P16" t="s">
        <v>1225</v>
      </c>
    </row>
    <row r="17" spans="1:16" x14ac:dyDescent="0.35">
      <c r="A17" s="1">
        <f t="shared" si="1"/>
        <v>16</v>
      </c>
      <c r="B17" s="1" t="s">
        <v>433</v>
      </c>
      <c r="C17" t="s">
        <v>432</v>
      </c>
      <c r="D17" t="s">
        <v>86</v>
      </c>
      <c r="E17" s="33" t="s">
        <v>82</v>
      </c>
      <c r="F17" s="33" t="s">
        <v>7</v>
      </c>
      <c r="G17" s="33" t="s">
        <v>7</v>
      </c>
      <c r="H17" s="33" t="s">
        <v>7</v>
      </c>
      <c r="I17" s="33" t="s">
        <v>8</v>
      </c>
      <c r="J17" s="33" t="s">
        <v>7</v>
      </c>
      <c r="K17" s="34">
        <v>0.6</v>
      </c>
      <c r="L17" s="34" t="str">
        <f>IF(Noms_de_les_cases4[[#This Row],[Nivell 
d''us (%)]]&gt;0.7,"Habitual",IF(Noms_de_les_cases4[[#This Row],[Nivell 
d''us (%)]]&lt;0.3,"Minoritari","Ocasional"))</f>
        <v>Ocasional</v>
      </c>
      <c r="M17" s="33" t="s">
        <v>78</v>
      </c>
      <c r="N17" s="33" t="s">
        <v>19</v>
      </c>
      <c r="O17" t="s">
        <v>1219</v>
      </c>
      <c r="P17" t="s">
        <v>1225</v>
      </c>
    </row>
    <row r="18" spans="1:16" x14ac:dyDescent="0.35">
      <c r="A18" s="1">
        <f t="shared" si="1"/>
        <v>17</v>
      </c>
      <c r="B18" s="1" t="s">
        <v>985</v>
      </c>
      <c r="C18" t="s">
        <v>986</v>
      </c>
      <c r="D18" t="s">
        <v>89</v>
      </c>
      <c r="E18" s="33" t="s">
        <v>82</v>
      </c>
      <c r="F18" s="33" t="s">
        <v>7</v>
      </c>
      <c r="G18" s="33" t="s">
        <v>7</v>
      </c>
      <c r="H18" s="33" t="s">
        <v>7</v>
      </c>
      <c r="I18" s="33" t="s">
        <v>7</v>
      </c>
      <c r="J18" s="33" t="s">
        <v>7</v>
      </c>
      <c r="K18" s="34">
        <v>1</v>
      </c>
      <c r="L18" s="34" t="str">
        <f>IF(Noms_de_les_cases4[[#This Row],[Nivell 
d''us (%)]]&gt;0.7,"Habitual",IF(Noms_de_les_cases4[[#This Row],[Nivell 
d''us (%)]]&lt;0.3,"Minoritari","Ocasional"))</f>
        <v>Habitual</v>
      </c>
      <c r="M18" s="33" t="s">
        <v>16</v>
      </c>
      <c r="N18" s="33" t="s">
        <v>17</v>
      </c>
      <c r="O18" t="s">
        <v>1221</v>
      </c>
      <c r="P18" t="s">
        <v>1239</v>
      </c>
    </row>
    <row r="19" spans="1:16" x14ac:dyDescent="0.35">
      <c r="A19" s="1">
        <f t="shared" si="1"/>
        <v>18</v>
      </c>
      <c r="B19" s="1" t="s">
        <v>1448</v>
      </c>
      <c r="C19" t="s">
        <v>745</v>
      </c>
      <c r="D19" t="s">
        <v>84</v>
      </c>
      <c r="E19" s="33" t="s">
        <v>82</v>
      </c>
      <c r="F19" s="33" t="s">
        <v>7</v>
      </c>
      <c r="G19" s="33" t="s">
        <v>7</v>
      </c>
      <c r="H19" s="33" t="s">
        <v>7</v>
      </c>
      <c r="I19" s="33" t="s">
        <v>7</v>
      </c>
      <c r="J19" s="33" t="s">
        <v>8</v>
      </c>
      <c r="K19" s="34">
        <v>0.2</v>
      </c>
      <c r="L19" s="34" t="str">
        <f>IF(Noms_de_les_cases4[[#This Row],[Nivell 
d''us (%)]]&gt;0.7,"Habitual",IF(Noms_de_les_cases4[[#This Row],[Nivell 
d''us (%)]]&lt;0.3,"Minoritari","Ocasional"))</f>
        <v>Minoritari</v>
      </c>
      <c r="M19" s="33" t="s">
        <v>78</v>
      </c>
      <c r="N19" s="33" t="s">
        <v>17</v>
      </c>
      <c r="O19" t="s">
        <v>1219</v>
      </c>
      <c r="P19" t="s">
        <v>1225</v>
      </c>
    </row>
    <row r="20" spans="1:16" x14ac:dyDescent="0.35">
      <c r="A20" s="1">
        <f t="shared" si="1"/>
        <v>19</v>
      </c>
      <c r="B20" s="1" t="s">
        <v>1500</v>
      </c>
      <c r="C20" t="s">
        <v>1501</v>
      </c>
      <c r="D20" t="s">
        <v>6</v>
      </c>
      <c r="E20" s="33" t="s">
        <v>82</v>
      </c>
      <c r="F20" s="33" t="s">
        <v>7</v>
      </c>
      <c r="G20" s="33" t="s">
        <v>7</v>
      </c>
      <c r="H20" s="33" t="s">
        <v>7</v>
      </c>
      <c r="I20" s="33" t="s">
        <v>8</v>
      </c>
      <c r="J20" s="33" t="s">
        <v>8</v>
      </c>
      <c r="K20" s="34">
        <v>0.2</v>
      </c>
      <c r="L20" s="34" t="str">
        <f>IF(Noms_de_les_cases4[[#This Row],[Nivell 
d''us (%)]]&gt;0.7,"Habitual",IF(Noms_de_les_cases4[[#This Row],[Nivell 
d''us (%)]]&lt;0.3,"Minoritari","Ocasional"))</f>
        <v>Minoritari</v>
      </c>
      <c r="M20" s="33" t="s">
        <v>78</v>
      </c>
      <c r="N20" s="33" t="s">
        <v>17</v>
      </c>
      <c r="O20" t="s">
        <v>1218</v>
      </c>
      <c r="P20" t="s">
        <v>1224</v>
      </c>
    </row>
    <row r="21" spans="1:16" x14ac:dyDescent="0.35">
      <c r="A21" s="1">
        <f t="shared" si="1"/>
        <v>20</v>
      </c>
      <c r="B21" s="1" t="s">
        <v>1282</v>
      </c>
      <c r="C21" t="s">
        <v>982</v>
      </c>
      <c r="D21" t="s">
        <v>89</v>
      </c>
      <c r="E21" s="33" t="s">
        <v>82</v>
      </c>
      <c r="F21" s="33" t="s">
        <v>7</v>
      </c>
      <c r="G21" s="33" t="s">
        <v>7</v>
      </c>
      <c r="H21" s="33" t="s">
        <v>7</v>
      </c>
      <c r="I21" s="33" t="s">
        <v>8</v>
      </c>
      <c r="J21" s="33" t="s">
        <v>7</v>
      </c>
      <c r="K21" s="34">
        <v>0.8</v>
      </c>
      <c r="L21" s="34" t="str">
        <f>IF(Noms_de_les_cases4[[#This Row],[Nivell 
d''us (%)]]&gt;0.7,"Habitual",IF(Noms_de_les_cases4[[#This Row],[Nivell 
d''us (%)]]&lt;0.3,"Minoritari","Ocasional"))</f>
        <v>Habitual</v>
      </c>
      <c r="M21" s="33" t="s">
        <v>15</v>
      </c>
      <c r="N21" s="33" t="s">
        <v>17</v>
      </c>
      <c r="O21" t="s">
        <v>1221</v>
      </c>
      <c r="P21" t="s">
        <v>1270</v>
      </c>
    </row>
    <row r="22" spans="1:16" x14ac:dyDescent="0.35">
      <c r="A22" s="1">
        <f t="shared" si="1"/>
        <v>21</v>
      </c>
      <c r="B22" s="1" t="s">
        <v>690</v>
      </c>
      <c r="C22" t="s">
        <v>687</v>
      </c>
      <c r="D22" t="s">
        <v>84</v>
      </c>
      <c r="E22" s="33" t="s">
        <v>82</v>
      </c>
      <c r="F22" s="33" t="s">
        <v>7</v>
      </c>
      <c r="G22" s="33" t="s">
        <v>7</v>
      </c>
      <c r="H22" s="33" t="s">
        <v>7</v>
      </c>
      <c r="I22" s="33" t="s">
        <v>8</v>
      </c>
      <c r="J22" s="33" t="s">
        <v>8</v>
      </c>
      <c r="K22" s="34">
        <v>0.4</v>
      </c>
      <c r="L22" s="34" t="str">
        <f>IF(Noms_de_les_cases4[[#This Row],[Nivell 
d''us (%)]]&gt;0.7,"Habitual",IF(Noms_de_les_cases4[[#This Row],[Nivell 
d''us (%)]]&lt;0.3,"Minoritari","Ocasional"))</f>
        <v>Ocasional</v>
      </c>
      <c r="M22" s="33" t="s">
        <v>78</v>
      </c>
      <c r="N22" s="33" t="s">
        <v>17</v>
      </c>
      <c r="O22" t="s">
        <v>1235</v>
      </c>
      <c r="P22" t="s">
        <v>1226</v>
      </c>
    </row>
    <row r="23" spans="1:16" x14ac:dyDescent="0.35">
      <c r="A23" s="1">
        <f t="shared" si="1"/>
        <v>22</v>
      </c>
      <c r="B23" s="1" t="s">
        <v>1052</v>
      </c>
      <c r="C23" t="s">
        <v>104</v>
      </c>
      <c r="D23" t="s">
        <v>90</v>
      </c>
      <c r="E23" s="33" t="s">
        <v>82</v>
      </c>
      <c r="F23" s="33" t="s">
        <v>7</v>
      </c>
      <c r="G23" s="33" t="s">
        <v>7</v>
      </c>
      <c r="H23" s="33" t="s">
        <v>7</v>
      </c>
      <c r="I23" s="33" t="s">
        <v>7</v>
      </c>
      <c r="J23" s="33" t="s">
        <v>7</v>
      </c>
      <c r="K23" s="34">
        <v>0.8</v>
      </c>
      <c r="L23" s="34" t="str">
        <f>IF(Noms_de_les_cases4[[#This Row],[Nivell 
d''us (%)]]&gt;0.7,"Habitual",IF(Noms_de_les_cases4[[#This Row],[Nivell 
d''us (%)]]&lt;0.3,"Minoritari","Ocasional"))</f>
        <v>Habitual</v>
      </c>
      <c r="M23" s="33" t="s">
        <v>15</v>
      </c>
      <c r="N23" s="33" t="s">
        <v>17</v>
      </c>
      <c r="O23" t="s">
        <v>1218</v>
      </c>
      <c r="P23" t="s">
        <v>1224</v>
      </c>
    </row>
    <row r="24" spans="1:16" x14ac:dyDescent="0.35">
      <c r="A24" s="1">
        <f t="shared" si="1"/>
        <v>23</v>
      </c>
      <c r="B24" s="1" t="s">
        <v>1186</v>
      </c>
      <c r="C24" t="s">
        <v>1187</v>
      </c>
      <c r="D24" t="s">
        <v>89</v>
      </c>
      <c r="E24" s="33" t="s">
        <v>82</v>
      </c>
      <c r="F24" s="33" t="s">
        <v>7</v>
      </c>
      <c r="G24" s="33" t="s">
        <v>7</v>
      </c>
      <c r="H24" s="33" t="s">
        <v>8</v>
      </c>
      <c r="I24" s="33" t="s">
        <v>8</v>
      </c>
      <c r="J24" s="33" t="s">
        <v>8</v>
      </c>
      <c r="K24" s="34">
        <v>0.2</v>
      </c>
      <c r="L24" s="34" t="str">
        <f>IF(Noms_de_les_cases4[[#This Row],[Nivell 
d''us (%)]]&gt;0.7,"Habitual",IF(Noms_de_les_cases4[[#This Row],[Nivell 
d''us (%)]]&lt;0.3,"Minoritari","Ocasional"))</f>
        <v>Minoritari</v>
      </c>
      <c r="M24" s="33" t="s">
        <v>78</v>
      </c>
      <c r="N24" s="33" t="s">
        <v>19</v>
      </c>
      <c r="O24" t="s">
        <v>1218</v>
      </c>
      <c r="P24" t="s">
        <v>1224</v>
      </c>
    </row>
    <row r="25" spans="1:16" x14ac:dyDescent="0.35">
      <c r="A25" s="1">
        <f t="shared" si="1"/>
        <v>24</v>
      </c>
      <c r="B25" s="1" t="s">
        <v>502</v>
      </c>
      <c r="C25" t="s">
        <v>501</v>
      </c>
      <c r="D25" t="s">
        <v>87</v>
      </c>
      <c r="E25" s="33" t="s">
        <v>82</v>
      </c>
      <c r="F25" s="33" t="s">
        <v>7</v>
      </c>
      <c r="G25" s="33" t="s">
        <v>7</v>
      </c>
      <c r="H25" s="33" t="s">
        <v>7</v>
      </c>
      <c r="I25" s="33" t="s">
        <v>8</v>
      </c>
      <c r="J25" s="33" t="s">
        <v>7</v>
      </c>
      <c r="K25" s="34">
        <v>0.8</v>
      </c>
      <c r="L25" s="34" t="str">
        <f>IF(Noms_de_les_cases4[[#This Row],[Nivell 
d''us (%)]]&gt;0.7,"Habitual",IF(Noms_de_les_cases4[[#This Row],[Nivell 
d''us (%)]]&lt;0.3,"Minoritari","Ocasional"))</f>
        <v>Habitual</v>
      </c>
      <c r="M25" s="33" t="s">
        <v>78</v>
      </c>
      <c r="N25" s="33" t="s">
        <v>19</v>
      </c>
      <c r="O25" t="s">
        <v>1218</v>
      </c>
      <c r="P25" t="s">
        <v>1224</v>
      </c>
    </row>
    <row r="26" spans="1:16" x14ac:dyDescent="0.35">
      <c r="A26" s="1">
        <f t="shared" si="1"/>
        <v>25</v>
      </c>
      <c r="B26" s="1" t="s">
        <v>389</v>
      </c>
      <c r="C26" t="s">
        <v>390</v>
      </c>
      <c r="D26" t="s">
        <v>86</v>
      </c>
      <c r="E26" s="33" t="s">
        <v>82</v>
      </c>
      <c r="F26" s="33" t="s">
        <v>7</v>
      </c>
      <c r="G26" s="33" t="s">
        <v>7</v>
      </c>
      <c r="H26" s="33" t="s">
        <v>7</v>
      </c>
      <c r="I26" s="33" t="s">
        <v>7</v>
      </c>
      <c r="J26" s="33" t="s">
        <v>7</v>
      </c>
      <c r="K26" s="34">
        <v>0.6</v>
      </c>
      <c r="L26" s="34" t="str">
        <f>IF(Noms_de_les_cases4[[#This Row],[Nivell 
d''us (%)]]&gt;0.7,"Habitual",IF(Noms_de_les_cases4[[#This Row],[Nivell 
d''us (%)]]&lt;0.3,"Minoritari","Ocasional"))</f>
        <v>Ocasional</v>
      </c>
      <c r="M26" s="33" t="s">
        <v>78</v>
      </c>
      <c r="N26" s="33" t="s">
        <v>20</v>
      </c>
      <c r="O26" t="s">
        <v>1219</v>
      </c>
      <c r="P26" t="s">
        <v>1225</v>
      </c>
    </row>
    <row r="27" spans="1:16" x14ac:dyDescent="0.35">
      <c r="A27" s="1">
        <f t="shared" si="1"/>
        <v>26</v>
      </c>
      <c r="B27" s="1" t="s">
        <v>561</v>
      </c>
      <c r="C27" t="s">
        <v>562</v>
      </c>
      <c r="D27" t="s">
        <v>85</v>
      </c>
      <c r="E27" s="33" t="s">
        <v>82</v>
      </c>
      <c r="F27" s="33" t="s">
        <v>7</v>
      </c>
      <c r="G27" s="33" t="s">
        <v>7</v>
      </c>
      <c r="H27" s="33" t="s">
        <v>7</v>
      </c>
      <c r="I27" s="33" t="s">
        <v>7</v>
      </c>
      <c r="J27" s="33" t="s">
        <v>7</v>
      </c>
      <c r="K27" s="34">
        <v>0.6</v>
      </c>
      <c r="L27" s="34" t="str">
        <f>IF(Noms_de_les_cases4[[#This Row],[Nivell 
d''us (%)]]&gt;0.7,"Habitual",IF(Noms_de_les_cases4[[#This Row],[Nivell 
d''us (%)]]&lt;0.3,"Minoritari","Ocasional"))</f>
        <v>Ocasional</v>
      </c>
      <c r="M27" s="33" t="s">
        <v>78</v>
      </c>
      <c r="N27" s="33" t="s">
        <v>20</v>
      </c>
      <c r="O27" t="s">
        <v>1219</v>
      </c>
      <c r="P27" t="s">
        <v>1225</v>
      </c>
    </row>
    <row r="28" spans="1:16" x14ac:dyDescent="0.35">
      <c r="A28" s="1">
        <f t="shared" si="1"/>
        <v>27</v>
      </c>
      <c r="B28" s="1" t="s">
        <v>629</v>
      </c>
      <c r="C28" t="s">
        <v>630</v>
      </c>
      <c r="D28" t="s">
        <v>84</v>
      </c>
      <c r="E28" s="33" t="s">
        <v>82</v>
      </c>
      <c r="F28" s="33" t="s">
        <v>7</v>
      </c>
      <c r="G28" s="33" t="s">
        <v>7</v>
      </c>
      <c r="H28" s="33" t="s">
        <v>7</v>
      </c>
      <c r="I28" s="33" t="s">
        <v>7</v>
      </c>
      <c r="J28" s="33" t="s">
        <v>7</v>
      </c>
      <c r="K28" s="34">
        <v>1</v>
      </c>
      <c r="L28" s="34" t="str">
        <f>IF(Noms_de_les_cases4[[#This Row],[Nivell 
d''us (%)]]&gt;0.7,"Habitual",IF(Noms_de_les_cases4[[#This Row],[Nivell 
d''us (%)]]&lt;0.3,"Minoritari","Ocasional"))</f>
        <v>Habitual</v>
      </c>
      <c r="M28" s="33" t="s">
        <v>78</v>
      </c>
      <c r="N28" s="33" t="s">
        <v>17</v>
      </c>
      <c r="O28" t="s">
        <v>1218</v>
      </c>
      <c r="P28" t="s">
        <v>1224</v>
      </c>
    </row>
    <row r="29" spans="1:16" x14ac:dyDescent="0.35">
      <c r="A29" s="1">
        <f t="shared" si="1"/>
        <v>28</v>
      </c>
      <c r="B29" s="1" t="s">
        <v>684</v>
      </c>
      <c r="C29" t="s">
        <v>685</v>
      </c>
      <c r="D29" t="s">
        <v>84</v>
      </c>
      <c r="E29" s="33" t="s">
        <v>82</v>
      </c>
      <c r="F29" s="33" t="s">
        <v>7</v>
      </c>
      <c r="G29" s="33" t="s">
        <v>7</v>
      </c>
      <c r="H29" s="33" t="s">
        <v>7</v>
      </c>
      <c r="I29" s="33" t="s">
        <v>7</v>
      </c>
      <c r="J29" s="33" t="s">
        <v>7</v>
      </c>
      <c r="K29" s="34">
        <v>1</v>
      </c>
      <c r="L29" s="34" t="str">
        <f>IF(Noms_de_les_cases4[[#This Row],[Nivell 
d''us (%)]]&gt;0.7,"Habitual",IF(Noms_de_les_cases4[[#This Row],[Nivell 
d''us (%)]]&lt;0.3,"Minoritari","Ocasional"))</f>
        <v>Habitual</v>
      </c>
      <c r="M29" s="33" t="s">
        <v>78</v>
      </c>
      <c r="N29" s="33" t="s">
        <v>17</v>
      </c>
      <c r="O29" t="s">
        <v>1218</v>
      </c>
      <c r="P29" t="s">
        <v>1224</v>
      </c>
    </row>
    <row r="30" spans="1:16" x14ac:dyDescent="0.35">
      <c r="A30" s="1">
        <f t="shared" si="1"/>
        <v>29</v>
      </c>
      <c r="B30" s="1" t="s">
        <v>1543</v>
      </c>
      <c r="C30" t="s">
        <v>432</v>
      </c>
      <c r="D30" t="s">
        <v>86</v>
      </c>
      <c r="E30" s="33" t="s">
        <v>82</v>
      </c>
      <c r="F30" s="33" t="s">
        <v>7</v>
      </c>
      <c r="G30" s="33" t="s">
        <v>7</v>
      </c>
      <c r="H30" s="33" t="s">
        <v>7</v>
      </c>
      <c r="I30" s="33" t="s">
        <v>8</v>
      </c>
      <c r="J30" s="33" t="s">
        <v>8</v>
      </c>
      <c r="K30" s="34">
        <v>0.2</v>
      </c>
      <c r="L30" s="34" t="str">
        <f>IF(Noms_de_les_cases4[[#This Row],[Nivell 
d''us (%)]]&gt;0.7,"Habitual",IF(Noms_de_les_cases4[[#This Row],[Nivell 
d''us (%)]]&lt;0.3,"Minoritari","Ocasional"))</f>
        <v>Minoritari</v>
      </c>
      <c r="M30" s="33" t="s">
        <v>15</v>
      </c>
      <c r="N30" s="33" t="s">
        <v>17</v>
      </c>
      <c r="O30" t="s">
        <v>1221</v>
      </c>
      <c r="P30" t="s">
        <v>1270</v>
      </c>
    </row>
    <row r="31" spans="1:16" x14ac:dyDescent="0.35">
      <c r="A31" s="1">
        <f t="shared" si="1"/>
        <v>30</v>
      </c>
      <c r="B31" s="1" t="s">
        <v>112</v>
      </c>
      <c r="C31" t="s">
        <v>843</v>
      </c>
      <c r="D31" t="s">
        <v>181</v>
      </c>
      <c r="E31" s="33" t="s">
        <v>82</v>
      </c>
      <c r="F31" s="33" t="s">
        <v>7</v>
      </c>
      <c r="G31" s="33" t="s">
        <v>7</v>
      </c>
      <c r="H31" s="33" t="s">
        <v>7</v>
      </c>
      <c r="I31" s="33" t="s">
        <v>8</v>
      </c>
      <c r="J31" s="33" t="s">
        <v>7</v>
      </c>
      <c r="K31" s="34">
        <v>0.6</v>
      </c>
      <c r="L31" s="34" t="str">
        <f>IF(Noms_de_les_cases4[[#This Row],[Nivell 
d''us (%)]]&gt;0.7,"Habitual",IF(Noms_de_les_cases4[[#This Row],[Nivell 
d''us (%)]]&lt;0.3,"Minoritari","Ocasional"))</f>
        <v>Ocasional</v>
      </c>
      <c r="M31" s="33" t="s">
        <v>78</v>
      </c>
      <c r="N31" s="33" t="s">
        <v>17</v>
      </c>
      <c r="O31" t="s">
        <v>1219</v>
      </c>
      <c r="P31" t="s">
        <v>1226</v>
      </c>
    </row>
    <row r="32" spans="1:16" x14ac:dyDescent="0.35">
      <c r="A32" s="1">
        <f t="shared" si="1"/>
        <v>31</v>
      </c>
      <c r="B32" s="1" t="s">
        <v>112</v>
      </c>
      <c r="C32" t="s">
        <v>113</v>
      </c>
      <c r="D32" t="s">
        <v>90</v>
      </c>
      <c r="E32" s="33" t="s">
        <v>82</v>
      </c>
      <c r="F32" s="33" t="s">
        <v>7</v>
      </c>
      <c r="G32" s="33" t="s">
        <v>7</v>
      </c>
      <c r="H32" s="33" t="s">
        <v>7</v>
      </c>
      <c r="I32" s="33" t="s">
        <v>7</v>
      </c>
      <c r="J32" s="33" t="s">
        <v>7</v>
      </c>
      <c r="K32" s="34">
        <v>0.6</v>
      </c>
      <c r="L32" s="34" t="str">
        <f>IF(Noms_de_les_cases4[[#This Row],[Nivell 
d''us (%)]]&gt;0.7,"Habitual",IF(Noms_de_les_cases4[[#This Row],[Nivell 
d''us (%)]]&lt;0.3,"Minoritari","Ocasional"))</f>
        <v>Ocasional</v>
      </c>
      <c r="M32" s="33" t="s">
        <v>14</v>
      </c>
      <c r="N32" s="33" t="s">
        <v>20</v>
      </c>
      <c r="O32" t="s">
        <v>1219</v>
      </c>
      <c r="P32" t="s">
        <v>1226</v>
      </c>
    </row>
    <row r="33" spans="1:16" x14ac:dyDescent="0.35">
      <c r="A33" s="1">
        <f t="shared" si="1"/>
        <v>32</v>
      </c>
      <c r="B33" s="1" t="s">
        <v>1347</v>
      </c>
      <c r="C33" t="s">
        <v>1346</v>
      </c>
      <c r="D33" t="s">
        <v>6</v>
      </c>
      <c r="E33" s="33" t="s">
        <v>82</v>
      </c>
      <c r="F33" s="33" t="s">
        <v>7</v>
      </c>
      <c r="G33" s="33" t="s">
        <v>7</v>
      </c>
      <c r="H33" s="33" t="s">
        <v>7</v>
      </c>
      <c r="I33" s="33" t="s">
        <v>8</v>
      </c>
      <c r="J33" s="33" t="s">
        <v>8</v>
      </c>
      <c r="K33" s="34">
        <v>0.2</v>
      </c>
      <c r="L33" s="34" t="str">
        <f>IF(Noms_de_les_cases4[[#This Row],[Nivell 
d''us (%)]]&gt;0.7,"Habitual",IF(Noms_de_les_cases4[[#This Row],[Nivell 
d''us (%)]]&lt;0.3,"Minoritari","Ocasional"))</f>
        <v>Minoritari</v>
      </c>
      <c r="M33" s="33" t="s">
        <v>78</v>
      </c>
      <c r="N33" s="33" t="s">
        <v>20</v>
      </c>
      <c r="O33" t="s">
        <v>1219</v>
      </c>
      <c r="P33" t="s">
        <v>1225</v>
      </c>
    </row>
    <row r="34" spans="1:16" x14ac:dyDescent="0.35">
      <c r="A34" s="1">
        <f t="shared" si="1"/>
        <v>33</v>
      </c>
      <c r="B34" s="1" t="s">
        <v>654</v>
      </c>
      <c r="C34" t="s">
        <v>651</v>
      </c>
      <c r="D34" t="s">
        <v>24</v>
      </c>
      <c r="E34" s="33" t="s">
        <v>82</v>
      </c>
      <c r="F34" s="33" t="s">
        <v>7</v>
      </c>
      <c r="G34" s="33" t="s">
        <v>7</v>
      </c>
      <c r="H34" s="33" t="s">
        <v>7</v>
      </c>
      <c r="I34" s="33" t="s">
        <v>8</v>
      </c>
      <c r="J34" s="33" t="s">
        <v>7</v>
      </c>
      <c r="K34" s="34">
        <v>0.6</v>
      </c>
      <c r="L34" s="34" t="str">
        <f>IF(Noms_de_les_cases4[[#This Row],[Nivell 
d''us (%)]]&gt;0.7,"Habitual",IF(Noms_de_les_cases4[[#This Row],[Nivell 
d''us (%)]]&lt;0.3,"Minoritari","Ocasional"))</f>
        <v>Ocasional</v>
      </c>
      <c r="M34" s="33" t="s">
        <v>78</v>
      </c>
      <c r="N34" s="33" t="s">
        <v>19</v>
      </c>
      <c r="O34" t="s">
        <v>1219</v>
      </c>
      <c r="P34" t="s">
        <v>1226</v>
      </c>
    </row>
    <row r="35" spans="1:16" x14ac:dyDescent="0.35">
      <c r="A35" s="1">
        <f t="shared" si="1"/>
        <v>34</v>
      </c>
      <c r="B35" s="1" t="s">
        <v>1301</v>
      </c>
      <c r="C35" t="s">
        <v>707</v>
      </c>
      <c r="D35" t="s">
        <v>84</v>
      </c>
      <c r="E35" s="33" t="s">
        <v>82</v>
      </c>
      <c r="F35" s="33" t="s">
        <v>7</v>
      </c>
      <c r="G35" s="33" t="s">
        <v>7</v>
      </c>
      <c r="H35" s="33" t="s">
        <v>7</v>
      </c>
      <c r="I35" s="33" t="s">
        <v>8</v>
      </c>
      <c r="J35" s="33" t="s">
        <v>8</v>
      </c>
      <c r="K35" s="34">
        <v>0.2</v>
      </c>
      <c r="L35" s="34" t="str">
        <f>IF(Noms_de_les_cases4[[#This Row],[Nivell 
d''us (%)]]&gt;0.7,"Habitual",IF(Noms_de_les_cases4[[#This Row],[Nivell 
d''us (%)]]&lt;0.3,"Minoritari","Ocasional"))</f>
        <v>Minoritari</v>
      </c>
      <c r="M35" s="33" t="s">
        <v>78</v>
      </c>
      <c r="N35" s="33" t="s">
        <v>19</v>
      </c>
      <c r="O35" t="s">
        <v>1218</v>
      </c>
      <c r="P35" t="s">
        <v>1224</v>
      </c>
    </row>
    <row r="36" spans="1:16" x14ac:dyDescent="0.35">
      <c r="A36" s="1">
        <f t="shared" si="1"/>
        <v>35</v>
      </c>
      <c r="B36" s="1" t="s">
        <v>1144</v>
      </c>
      <c r="C36" t="s">
        <v>1142</v>
      </c>
      <c r="D36" t="s">
        <v>88</v>
      </c>
      <c r="E36" s="33" t="s">
        <v>82</v>
      </c>
      <c r="F36" s="33" t="s">
        <v>7</v>
      </c>
      <c r="G36" s="33" t="s">
        <v>7</v>
      </c>
      <c r="H36" s="33" t="s">
        <v>7</v>
      </c>
      <c r="I36" s="33" t="s">
        <v>8</v>
      </c>
      <c r="J36" s="33" t="s">
        <v>8</v>
      </c>
      <c r="K36" s="34">
        <v>0.2</v>
      </c>
      <c r="L36" s="34" t="str">
        <f>IF(Noms_de_les_cases4[[#This Row],[Nivell 
d''us (%)]]&gt;0.7,"Habitual",IF(Noms_de_les_cases4[[#This Row],[Nivell 
d''us (%)]]&lt;0.3,"Minoritari","Ocasional"))</f>
        <v>Minoritari</v>
      </c>
      <c r="M36" s="33" t="s">
        <v>15</v>
      </c>
      <c r="N36" s="33" t="s">
        <v>18</v>
      </c>
      <c r="O36" t="s">
        <v>1221</v>
      </c>
      <c r="P36" t="s">
        <v>1268</v>
      </c>
    </row>
    <row r="37" spans="1:16" x14ac:dyDescent="0.35">
      <c r="A37" s="1">
        <f t="shared" si="1"/>
        <v>36</v>
      </c>
      <c r="B37" s="1" t="s">
        <v>966</v>
      </c>
      <c r="C37" t="s">
        <v>965</v>
      </c>
      <c r="D37" t="s">
        <v>89</v>
      </c>
      <c r="E37" s="33" t="s">
        <v>82</v>
      </c>
      <c r="F37" s="33" t="s">
        <v>7</v>
      </c>
      <c r="G37" s="33" t="s">
        <v>7</v>
      </c>
      <c r="H37" s="33" t="s">
        <v>7</v>
      </c>
      <c r="I37" s="33" t="s">
        <v>8</v>
      </c>
      <c r="J37" s="33" t="s">
        <v>7</v>
      </c>
      <c r="K37" s="34">
        <v>0.6</v>
      </c>
      <c r="L37" s="34" t="str">
        <f>IF(Noms_de_les_cases4[[#This Row],[Nivell 
d''us (%)]]&gt;0.7,"Habitual",IF(Noms_de_les_cases4[[#This Row],[Nivell 
d''us (%)]]&lt;0.3,"Minoritari","Ocasional"))</f>
        <v>Ocasional</v>
      </c>
      <c r="M37" s="33" t="s">
        <v>78</v>
      </c>
      <c r="N37" s="33" t="s">
        <v>17</v>
      </c>
      <c r="O37" t="s">
        <v>1218</v>
      </c>
      <c r="P37" t="s">
        <v>1224</v>
      </c>
    </row>
    <row r="38" spans="1:16" x14ac:dyDescent="0.35">
      <c r="A38" s="1">
        <f t="shared" si="1"/>
        <v>37</v>
      </c>
      <c r="B38" s="1" t="s">
        <v>179</v>
      </c>
      <c r="C38" t="s">
        <v>180</v>
      </c>
      <c r="D38" t="s">
        <v>181</v>
      </c>
      <c r="E38" s="33" t="s">
        <v>82</v>
      </c>
      <c r="F38" s="33" t="s">
        <v>7</v>
      </c>
      <c r="G38" s="33" t="s">
        <v>7</v>
      </c>
      <c r="H38" s="33" t="s">
        <v>7</v>
      </c>
      <c r="I38" s="33" t="s">
        <v>7</v>
      </c>
      <c r="J38" s="33" t="s">
        <v>7</v>
      </c>
      <c r="K38" s="34">
        <v>0.8</v>
      </c>
      <c r="L38" s="34" t="str">
        <f>IF(Noms_de_les_cases4[[#This Row],[Nivell 
d''us (%)]]&gt;0.7,"Habitual",IF(Noms_de_les_cases4[[#This Row],[Nivell 
d''us (%)]]&lt;0.3,"Minoritari","Ocasional"))</f>
        <v>Habitual</v>
      </c>
      <c r="M38" s="33" t="s">
        <v>15</v>
      </c>
      <c r="N38" s="33" t="s">
        <v>17</v>
      </c>
      <c r="O38" t="s">
        <v>1235</v>
      </c>
      <c r="P38" t="s">
        <v>1226</v>
      </c>
    </row>
    <row r="39" spans="1:16" x14ac:dyDescent="0.35">
      <c r="A39" s="1">
        <f t="shared" si="1"/>
        <v>38</v>
      </c>
      <c r="B39" s="1" t="s">
        <v>694</v>
      </c>
      <c r="C39" t="s">
        <v>695</v>
      </c>
      <c r="D39" t="s">
        <v>84</v>
      </c>
      <c r="E39" s="33" t="s">
        <v>82</v>
      </c>
      <c r="F39" s="33" t="s">
        <v>7</v>
      </c>
      <c r="G39" s="33" t="s">
        <v>7</v>
      </c>
      <c r="H39" s="33" t="s">
        <v>7</v>
      </c>
      <c r="I39" s="33" t="s">
        <v>7</v>
      </c>
      <c r="J39" s="33" t="s">
        <v>7</v>
      </c>
      <c r="K39" s="34">
        <v>0.6</v>
      </c>
      <c r="L39" s="34" t="str">
        <f>IF(Noms_de_les_cases4[[#This Row],[Nivell 
d''us (%)]]&gt;0.7,"Habitual",IF(Noms_de_les_cases4[[#This Row],[Nivell 
d''us (%)]]&lt;0.3,"Minoritari","Ocasional"))</f>
        <v>Ocasional</v>
      </c>
      <c r="M39" s="33" t="s">
        <v>16</v>
      </c>
      <c r="N39" s="33" t="s">
        <v>17</v>
      </c>
      <c r="O39" t="s">
        <v>1234</v>
      </c>
      <c r="P39" t="s">
        <v>1233</v>
      </c>
    </row>
    <row r="40" spans="1:16" x14ac:dyDescent="0.35">
      <c r="A40" s="1">
        <f t="shared" si="1"/>
        <v>39</v>
      </c>
      <c r="B40" s="1" t="s">
        <v>978</v>
      </c>
      <c r="C40" t="s">
        <v>975</v>
      </c>
      <c r="D40" t="s">
        <v>89</v>
      </c>
      <c r="E40" s="33" t="s">
        <v>82</v>
      </c>
      <c r="F40" s="33" t="s">
        <v>7</v>
      </c>
      <c r="G40" s="33" t="s">
        <v>7</v>
      </c>
      <c r="H40" s="33" t="s">
        <v>7</v>
      </c>
      <c r="I40" s="33" t="s">
        <v>8</v>
      </c>
      <c r="J40" s="33" t="s">
        <v>7</v>
      </c>
      <c r="K40" s="34">
        <v>0.6</v>
      </c>
      <c r="L40" s="34" t="str">
        <f>IF(Noms_de_les_cases4[[#This Row],[Nivell 
d''us (%)]]&gt;0.7,"Habitual",IF(Noms_de_les_cases4[[#This Row],[Nivell 
d''us (%)]]&lt;0.3,"Minoritari","Ocasional"))</f>
        <v>Ocasional</v>
      </c>
      <c r="M40" s="33" t="s">
        <v>78</v>
      </c>
      <c r="N40" s="33" t="s">
        <v>19</v>
      </c>
      <c r="O40" t="s">
        <v>1235</v>
      </c>
      <c r="P40" t="s">
        <v>1226</v>
      </c>
    </row>
    <row r="41" spans="1:16" x14ac:dyDescent="0.35">
      <c r="A41" s="1">
        <f t="shared" si="1"/>
        <v>40</v>
      </c>
      <c r="B41" s="1" t="s">
        <v>193</v>
      </c>
      <c r="C41" t="s">
        <v>192</v>
      </c>
      <c r="D41" t="s">
        <v>91</v>
      </c>
      <c r="E41" s="33" t="s">
        <v>82</v>
      </c>
      <c r="F41" s="33" t="s">
        <v>7</v>
      </c>
      <c r="G41" s="33" t="s">
        <v>7</v>
      </c>
      <c r="H41" s="33" t="s">
        <v>7</v>
      </c>
      <c r="I41" s="33" t="s">
        <v>8</v>
      </c>
      <c r="J41" s="33" t="s">
        <v>8</v>
      </c>
      <c r="K41" s="34">
        <v>0.2</v>
      </c>
      <c r="L41" s="34" t="str">
        <f>IF(Noms_de_les_cases4[[#This Row],[Nivell 
d''us (%)]]&gt;0.7,"Habitual",IF(Noms_de_les_cases4[[#This Row],[Nivell 
d''us (%)]]&lt;0.3,"Minoritari","Ocasional"))</f>
        <v>Minoritari</v>
      </c>
      <c r="M41" s="33" t="s">
        <v>38</v>
      </c>
      <c r="N41" s="33" t="s">
        <v>17</v>
      </c>
      <c r="O41" t="s">
        <v>1221</v>
      </c>
      <c r="P41" t="s">
        <v>1268</v>
      </c>
    </row>
    <row r="42" spans="1:16" x14ac:dyDescent="0.35">
      <c r="A42" s="1">
        <f t="shared" si="1"/>
        <v>41</v>
      </c>
      <c r="B42" s="1" t="s">
        <v>1326</v>
      </c>
      <c r="C42" t="s">
        <v>131</v>
      </c>
      <c r="D42" t="s">
        <v>90</v>
      </c>
      <c r="E42" s="33" t="s">
        <v>82</v>
      </c>
      <c r="F42" s="33" t="s">
        <v>7</v>
      </c>
      <c r="G42" s="33" t="s">
        <v>7</v>
      </c>
      <c r="H42" s="33" t="s">
        <v>7</v>
      </c>
      <c r="I42" s="33" t="s">
        <v>8</v>
      </c>
      <c r="J42" s="33" t="s">
        <v>8</v>
      </c>
      <c r="K42" s="34">
        <v>0.4</v>
      </c>
      <c r="L42" s="34" t="str">
        <f>IF(Noms_de_les_cases4[[#This Row],[Nivell 
d''us (%)]]&gt;0.7,"Habitual",IF(Noms_de_les_cases4[[#This Row],[Nivell 
d''us (%)]]&lt;0.3,"Minoritari","Ocasional"))</f>
        <v>Ocasional</v>
      </c>
      <c r="M42" s="33" t="s">
        <v>14</v>
      </c>
      <c r="N42" s="33" t="s">
        <v>17</v>
      </c>
      <c r="O42" t="s">
        <v>1218</v>
      </c>
      <c r="P42" t="s">
        <v>1228</v>
      </c>
    </row>
    <row r="43" spans="1:16" x14ac:dyDescent="0.35">
      <c r="A43" s="1">
        <f t="shared" si="1"/>
        <v>42</v>
      </c>
      <c r="B43" s="1" t="s">
        <v>381</v>
      </c>
      <c r="C43" t="s">
        <v>383</v>
      </c>
      <c r="D43" t="s">
        <v>92</v>
      </c>
      <c r="E43" s="33" t="s">
        <v>82</v>
      </c>
      <c r="F43" s="33" t="s">
        <v>7</v>
      </c>
      <c r="G43" s="33" t="s">
        <v>7</v>
      </c>
      <c r="H43" s="33" t="s">
        <v>7</v>
      </c>
      <c r="I43" s="33" t="s">
        <v>7</v>
      </c>
      <c r="J43" s="33" t="s">
        <v>8</v>
      </c>
      <c r="K43" s="34">
        <v>0.2</v>
      </c>
      <c r="L43" s="34" t="str">
        <f>IF(Noms_de_les_cases4[[#This Row],[Nivell 
d''us (%)]]&gt;0.7,"Habitual",IF(Noms_de_les_cases4[[#This Row],[Nivell 
d''us (%)]]&lt;0.3,"Minoritari","Ocasional"))</f>
        <v>Minoritari</v>
      </c>
      <c r="M43" s="33" t="s">
        <v>15</v>
      </c>
      <c r="N43" s="33" t="s">
        <v>19</v>
      </c>
      <c r="O43" t="s">
        <v>1221</v>
      </c>
      <c r="P43" t="s">
        <v>1270</v>
      </c>
    </row>
    <row r="44" spans="1:16" x14ac:dyDescent="0.35">
      <c r="A44" s="1">
        <f t="shared" si="1"/>
        <v>43</v>
      </c>
      <c r="B44" s="1" t="s">
        <v>386</v>
      </c>
      <c r="C44" t="s">
        <v>387</v>
      </c>
      <c r="D44" t="s">
        <v>92</v>
      </c>
      <c r="E44" s="33" t="s">
        <v>82</v>
      </c>
      <c r="F44" s="33" t="s">
        <v>7</v>
      </c>
      <c r="G44" s="33" t="s">
        <v>7</v>
      </c>
      <c r="H44" s="33" t="s">
        <v>7</v>
      </c>
      <c r="I44" s="33" t="s">
        <v>7</v>
      </c>
      <c r="J44" s="33" t="s">
        <v>8</v>
      </c>
      <c r="K44" s="34">
        <v>0.4</v>
      </c>
      <c r="L44" s="34" t="str">
        <f>IF(Noms_de_les_cases4[[#This Row],[Nivell 
d''us (%)]]&gt;0.7,"Habitual",IF(Noms_de_les_cases4[[#This Row],[Nivell 
d''us (%)]]&lt;0.3,"Minoritari","Ocasional"))</f>
        <v>Ocasional</v>
      </c>
      <c r="M44" s="33" t="s">
        <v>15</v>
      </c>
      <c r="N44" s="33" t="s">
        <v>17</v>
      </c>
      <c r="O44" t="s">
        <v>1221</v>
      </c>
      <c r="P44" t="s">
        <v>1239</v>
      </c>
    </row>
    <row r="45" spans="1:16" x14ac:dyDescent="0.35">
      <c r="A45" s="1">
        <f t="shared" si="1"/>
        <v>44</v>
      </c>
      <c r="B45" s="1" t="s">
        <v>653</v>
      </c>
      <c r="C45" t="s">
        <v>651</v>
      </c>
      <c r="D45" t="s">
        <v>24</v>
      </c>
      <c r="E45" s="33" t="s">
        <v>82</v>
      </c>
      <c r="F45" s="33" t="s">
        <v>7</v>
      </c>
      <c r="G45" s="33" t="s">
        <v>7</v>
      </c>
      <c r="H45" s="33" t="s">
        <v>7</v>
      </c>
      <c r="I45" s="33" t="s">
        <v>8</v>
      </c>
      <c r="J45" s="33" t="s">
        <v>8</v>
      </c>
      <c r="K45" s="34">
        <v>0.4</v>
      </c>
      <c r="L45" s="34" t="str">
        <f>IF(Noms_de_les_cases4[[#This Row],[Nivell 
d''us (%)]]&gt;0.7,"Habitual",IF(Noms_de_les_cases4[[#This Row],[Nivell 
d''us (%)]]&lt;0.3,"Minoritari","Ocasional"))</f>
        <v>Ocasional</v>
      </c>
      <c r="M45" s="33" t="s">
        <v>15</v>
      </c>
      <c r="N45" s="33" t="s">
        <v>18</v>
      </c>
      <c r="O45" t="s">
        <v>1238</v>
      </c>
      <c r="P45" t="s">
        <v>1227</v>
      </c>
    </row>
    <row r="46" spans="1:16" x14ac:dyDescent="0.35">
      <c r="A46" s="1">
        <f t="shared" si="1"/>
        <v>45</v>
      </c>
      <c r="B46" s="1" t="s">
        <v>416</v>
      </c>
      <c r="C46" t="s">
        <v>415</v>
      </c>
      <c r="D46" t="s">
        <v>86</v>
      </c>
      <c r="E46" s="33" t="s">
        <v>82</v>
      </c>
      <c r="F46" s="33" t="s">
        <v>7</v>
      </c>
      <c r="G46" s="33" t="s">
        <v>7</v>
      </c>
      <c r="H46" s="33" t="s">
        <v>7</v>
      </c>
      <c r="I46" s="33" t="s">
        <v>8</v>
      </c>
      <c r="J46" s="33" t="s">
        <v>8</v>
      </c>
      <c r="K46" s="34">
        <v>0.4</v>
      </c>
      <c r="L46" s="34" t="str">
        <f>IF(Noms_de_les_cases4[[#This Row],[Nivell 
d''us (%)]]&gt;0.7,"Habitual",IF(Noms_de_les_cases4[[#This Row],[Nivell 
d''us (%)]]&lt;0.3,"Minoritari","Ocasional"))</f>
        <v>Ocasional</v>
      </c>
      <c r="M46" s="33" t="s">
        <v>78</v>
      </c>
      <c r="N46" s="33" t="s">
        <v>17</v>
      </c>
      <c r="O46" t="s">
        <v>1219</v>
      </c>
      <c r="P46" t="s">
        <v>1225</v>
      </c>
    </row>
    <row r="47" spans="1:16" x14ac:dyDescent="0.35">
      <c r="A47" s="1">
        <f t="shared" si="1"/>
        <v>46</v>
      </c>
      <c r="B47" s="1" t="s">
        <v>478</v>
      </c>
      <c r="C47" t="s">
        <v>479</v>
      </c>
      <c r="D47" t="s">
        <v>87</v>
      </c>
      <c r="E47" s="33" t="s">
        <v>82</v>
      </c>
      <c r="F47" s="33" t="s">
        <v>7</v>
      </c>
      <c r="G47" s="33" t="s">
        <v>7</v>
      </c>
      <c r="H47" s="33" t="s">
        <v>7</v>
      </c>
      <c r="I47" s="33" t="s">
        <v>7</v>
      </c>
      <c r="J47" s="33" t="s">
        <v>7</v>
      </c>
      <c r="K47" s="34">
        <v>0.6</v>
      </c>
      <c r="L47" s="34" t="str">
        <f>IF(Noms_de_les_cases4[[#This Row],[Nivell 
d''us (%)]]&gt;0.7,"Habitual",IF(Noms_de_les_cases4[[#This Row],[Nivell 
d''us (%)]]&lt;0.3,"Minoritari","Ocasional"))</f>
        <v>Ocasional</v>
      </c>
      <c r="M47" s="33" t="s">
        <v>78</v>
      </c>
      <c r="N47" s="33" t="s">
        <v>17</v>
      </c>
      <c r="O47" t="s">
        <v>1235</v>
      </c>
      <c r="P47" t="s">
        <v>1226</v>
      </c>
    </row>
    <row r="48" spans="1:16" x14ac:dyDescent="0.35">
      <c r="A48" s="1">
        <f t="shared" si="1"/>
        <v>47</v>
      </c>
      <c r="B48" s="1" t="s">
        <v>98</v>
      </c>
      <c r="C48" t="s">
        <v>94</v>
      </c>
      <c r="D48" t="s">
        <v>90</v>
      </c>
      <c r="E48" s="33" t="s">
        <v>82</v>
      </c>
      <c r="F48" s="33" t="s">
        <v>7</v>
      </c>
      <c r="G48" s="33" t="s">
        <v>7</v>
      </c>
      <c r="H48" s="33" t="s">
        <v>7</v>
      </c>
      <c r="I48" s="33" t="s">
        <v>8</v>
      </c>
      <c r="J48" s="33" t="s">
        <v>7</v>
      </c>
      <c r="K48" s="34">
        <v>0.6</v>
      </c>
      <c r="L48" s="34" t="str">
        <f>IF(Noms_de_les_cases4[[#This Row],[Nivell 
d''us (%)]]&gt;0.7,"Habitual",IF(Noms_de_les_cases4[[#This Row],[Nivell 
d''us (%)]]&lt;0.3,"Minoritari","Ocasional"))</f>
        <v>Ocasional</v>
      </c>
      <c r="M48" s="33" t="s">
        <v>14</v>
      </c>
      <c r="N48" s="33" t="s">
        <v>17</v>
      </c>
      <c r="O48" t="s">
        <v>1218</v>
      </c>
      <c r="P48" t="s">
        <v>1224</v>
      </c>
    </row>
    <row r="49" spans="1:16" x14ac:dyDescent="0.35">
      <c r="A49" s="1">
        <f t="shared" si="1"/>
        <v>48</v>
      </c>
      <c r="B49" s="1" t="s">
        <v>1151</v>
      </c>
      <c r="C49" t="s">
        <v>728</v>
      </c>
      <c r="D49" t="s">
        <v>84</v>
      </c>
      <c r="E49" s="33" t="s">
        <v>82</v>
      </c>
      <c r="F49" s="33" t="s">
        <v>7</v>
      </c>
      <c r="G49" s="33" t="s">
        <v>7</v>
      </c>
      <c r="H49" s="33" t="s">
        <v>7</v>
      </c>
      <c r="I49" s="33" t="s">
        <v>8</v>
      </c>
      <c r="J49" s="33" t="s">
        <v>7</v>
      </c>
      <c r="K49" s="34">
        <v>0.6</v>
      </c>
      <c r="L49" s="34" t="str">
        <f>IF(Noms_de_les_cases4[[#This Row],[Nivell 
d''us (%)]]&gt;0.7,"Habitual",IF(Noms_de_les_cases4[[#This Row],[Nivell 
d''us (%)]]&lt;0.3,"Minoritari","Ocasional"))</f>
        <v>Ocasional</v>
      </c>
      <c r="M49" s="33" t="s">
        <v>38</v>
      </c>
      <c r="N49" s="33" t="s">
        <v>18</v>
      </c>
      <c r="O49" t="s">
        <v>1221</v>
      </c>
      <c r="P49" t="s">
        <v>1268</v>
      </c>
    </row>
    <row r="50" spans="1:16" x14ac:dyDescent="0.35">
      <c r="A50" s="1">
        <f t="shared" si="1"/>
        <v>49</v>
      </c>
      <c r="B50" s="1" t="s">
        <v>1514</v>
      </c>
      <c r="C50" t="s">
        <v>1216</v>
      </c>
      <c r="D50" t="s">
        <v>92</v>
      </c>
      <c r="E50" s="33" t="s">
        <v>82</v>
      </c>
      <c r="F50" s="33" t="s">
        <v>7</v>
      </c>
      <c r="G50" s="33" t="s">
        <v>7</v>
      </c>
      <c r="H50" s="33" t="s">
        <v>7</v>
      </c>
      <c r="I50" s="33" t="s">
        <v>8</v>
      </c>
      <c r="J50" s="33" t="s">
        <v>8</v>
      </c>
      <c r="K50" s="34">
        <v>0.2</v>
      </c>
      <c r="L50" s="34" t="str">
        <f>IF(Noms_de_les_cases4[[#This Row],[Nivell 
d''us (%)]]&gt;0.7,"Habitual",IF(Noms_de_les_cases4[[#This Row],[Nivell 
d''us (%)]]&lt;0.3,"Minoritari","Ocasional"))</f>
        <v>Minoritari</v>
      </c>
      <c r="M50" s="33" t="s">
        <v>78</v>
      </c>
      <c r="N50" s="33" t="s">
        <v>17</v>
      </c>
      <c r="O50" t="s">
        <v>1218</v>
      </c>
      <c r="P50" t="s">
        <v>1224</v>
      </c>
    </row>
    <row r="51" spans="1:16" x14ac:dyDescent="0.35">
      <c r="A51" s="1">
        <f t="shared" si="1"/>
        <v>50</v>
      </c>
      <c r="B51" s="1" t="s">
        <v>153</v>
      </c>
      <c r="C51" t="s">
        <v>150</v>
      </c>
      <c r="D51" t="s">
        <v>89</v>
      </c>
      <c r="E51" s="33" t="s">
        <v>82</v>
      </c>
      <c r="F51" s="33" t="s">
        <v>7</v>
      </c>
      <c r="G51" s="33" t="s">
        <v>7</v>
      </c>
      <c r="H51" s="33" t="s">
        <v>7</v>
      </c>
      <c r="I51" s="33" t="s">
        <v>8</v>
      </c>
      <c r="J51" s="33" t="s">
        <v>7</v>
      </c>
      <c r="K51" s="34">
        <v>0.6</v>
      </c>
      <c r="L51" s="34" t="str">
        <f>IF(Noms_de_les_cases4[[#This Row],[Nivell 
d''us (%)]]&gt;0.7,"Habitual",IF(Noms_de_les_cases4[[#This Row],[Nivell 
d''us (%)]]&lt;0.3,"Minoritari","Ocasional"))</f>
        <v>Ocasional</v>
      </c>
      <c r="M51" s="33" t="s">
        <v>78</v>
      </c>
      <c r="N51" s="33" t="s">
        <v>17</v>
      </c>
      <c r="O51" t="s">
        <v>1219</v>
      </c>
      <c r="P51" t="s">
        <v>1225</v>
      </c>
    </row>
    <row r="52" spans="1:16" x14ac:dyDescent="0.35">
      <c r="A52" s="1">
        <f t="shared" si="1"/>
        <v>51</v>
      </c>
      <c r="B52" s="1" t="s">
        <v>1506</v>
      </c>
      <c r="C52" s="8" t="s">
        <v>142</v>
      </c>
      <c r="D52" t="s">
        <v>90</v>
      </c>
      <c r="E52" s="33" t="s">
        <v>82</v>
      </c>
      <c r="F52" s="33" t="s">
        <v>7</v>
      </c>
      <c r="G52" s="33" t="s">
        <v>7</v>
      </c>
      <c r="H52" s="33" t="s">
        <v>7</v>
      </c>
      <c r="I52" s="33" t="s">
        <v>8</v>
      </c>
      <c r="J52" s="33" t="s">
        <v>8</v>
      </c>
      <c r="K52" s="34">
        <v>0.2</v>
      </c>
      <c r="L52" s="34" t="str">
        <f>IF(Noms_de_les_cases4[[#This Row],[Nivell 
d''us (%)]]&gt;0.7,"Habitual",IF(Noms_de_les_cases4[[#This Row],[Nivell 
d''us (%)]]&lt;0.3,"Minoritari","Ocasional"))</f>
        <v>Minoritari</v>
      </c>
      <c r="M52" s="33" t="s">
        <v>78</v>
      </c>
      <c r="N52" s="33" t="s">
        <v>17</v>
      </c>
      <c r="O52" t="s">
        <v>1219</v>
      </c>
      <c r="P52" t="s">
        <v>1225</v>
      </c>
    </row>
    <row r="53" spans="1:16" x14ac:dyDescent="0.35">
      <c r="A53" s="1">
        <f t="shared" si="1"/>
        <v>52</v>
      </c>
      <c r="B53" s="1" t="s">
        <v>646</v>
      </c>
      <c r="C53" t="s">
        <v>647</v>
      </c>
      <c r="D53" t="s">
        <v>84</v>
      </c>
      <c r="E53" s="33" t="s">
        <v>82</v>
      </c>
      <c r="F53" s="33" t="s">
        <v>7</v>
      </c>
      <c r="G53" s="33" t="s">
        <v>7</v>
      </c>
      <c r="H53" s="33" t="s">
        <v>7</v>
      </c>
      <c r="I53" s="33" t="s">
        <v>7</v>
      </c>
      <c r="J53" s="33" t="s">
        <v>7</v>
      </c>
      <c r="K53" s="34">
        <v>0.8</v>
      </c>
      <c r="L53" s="34" t="str">
        <f>IF(Noms_de_les_cases4[[#This Row],[Nivell 
d''us (%)]]&gt;0.7,"Habitual",IF(Noms_de_les_cases4[[#This Row],[Nivell 
d''us (%)]]&lt;0.3,"Minoritari","Ocasional"))</f>
        <v>Habitual</v>
      </c>
      <c r="M53" s="33" t="s">
        <v>281</v>
      </c>
      <c r="N53" s="33" t="s">
        <v>20</v>
      </c>
      <c r="O53" t="s">
        <v>1221</v>
      </c>
      <c r="P53" t="s">
        <v>1271</v>
      </c>
    </row>
    <row r="54" spans="1:16" x14ac:dyDescent="0.35">
      <c r="A54" s="1">
        <f t="shared" si="1"/>
        <v>53</v>
      </c>
      <c r="B54" s="1" t="s">
        <v>968</v>
      </c>
      <c r="C54" t="s">
        <v>967</v>
      </c>
      <c r="D54" t="s">
        <v>89</v>
      </c>
      <c r="E54" s="33" t="s">
        <v>82</v>
      </c>
      <c r="F54" s="33" t="s">
        <v>7</v>
      </c>
      <c r="G54" s="33" t="s">
        <v>7</v>
      </c>
      <c r="H54" s="33" t="s">
        <v>7</v>
      </c>
      <c r="I54" s="33" t="s">
        <v>7</v>
      </c>
      <c r="J54" s="33" t="s">
        <v>7</v>
      </c>
      <c r="K54" s="34">
        <v>1</v>
      </c>
      <c r="L54" s="34" t="str">
        <f>IF(Noms_de_les_cases4[[#This Row],[Nivell 
d''us (%)]]&gt;0.7,"Habitual",IF(Noms_de_les_cases4[[#This Row],[Nivell 
d''us (%)]]&lt;0.3,"Minoritari","Ocasional"))</f>
        <v>Habitual</v>
      </c>
      <c r="M54" s="33" t="s">
        <v>14</v>
      </c>
      <c r="N54" s="33" t="s">
        <v>18</v>
      </c>
      <c r="O54" t="s">
        <v>1218</v>
      </c>
      <c r="P54" t="s">
        <v>1228</v>
      </c>
    </row>
    <row r="55" spans="1:16" x14ac:dyDescent="0.35">
      <c r="A55" s="1">
        <f t="shared" si="1"/>
        <v>54</v>
      </c>
      <c r="B55" s="1" t="s">
        <v>1171</v>
      </c>
      <c r="C55" t="s">
        <v>297</v>
      </c>
      <c r="D55" t="s">
        <v>92</v>
      </c>
      <c r="E55" s="33" t="s">
        <v>82</v>
      </c>
      <c r="F55" s="33" t="s">
        <v>7</v>
      </c>
      <c r="G55" s="33" t="s">
        <v>7</v>
      </c>
      <c r="H55" s="33" t="s">
        <v>7</v>
      </c>
      <c r="I55" s="33" t="s">
        <v>7</v>
      </c>
      <c r="J55" s="33" t="s">
        <v>7</v>
      </c>
      <c r="K55" s="34">
        <v>1</v>
      </c>
      <c r="L55" s="34" t="str">
        <f>IF(Noms_de_les_cases4[[#This Row],[Nivell 
d''us (%)]]&gt;0.7,"Habitual",IF(Noms_de_les_cases4[[#This Row],[Nivell 
d''us (%)]]&lt;0.3,"Minoritari","Ocasional"))</f>
        <v>Habitual</v>
      </c>
      <c r="M55" s="33" t="s">
        <v>78</v>
      </c>
      <c r="N55" s="33" t="s">
        <v>20</v>
      </c>
      <c r="O55" t="s">
        <v>1219</v>
      </c>
      <c r="P55" t="s">
        <v>1225</v>
      </c>
    </row>
    <row r="56" spans="1:16" x14ac:dyDescent="0.35">
      <c r="A56" s="1">
        <f t="shared" si="1"/>
        <v>55</v>
      </c>
      <c r="B56" s="1" t="s">
        <v>144</v>
      </c>
      <c r="C56" t="s">
        <v>145</v>
      </c>
      <c r="D56" t="s">
        <v>90</v>
      </c>
      <c r="E56" s="33" t="s">
        <v>82</v>
      </c>
      <c r="F56" s="33" t="s">
        <v>7</v>
      </c>
      <c r="G56" s="33" t="s">
        <v>7</v>
      </c>
      <c r="H56" s="33" t="s">
        <v>8</v>
      </c>
      <c r="I56" s="33" t="s">
        <v>7</v>
      </c>
      <c r="J56" s="33" t="s">
        <v>8</v>
      </c>
      <c r="K56" s="34">
        <v>0.2</v>
      </c>
      <c r="L56" s="34" t="str">
        <f>IF(Noms_de_les_cases4[[#This Row],[Nivell 
d''us (%)]]&gt;0.7,"Habitual",IF(Noms_de_les_cases4[[#This Row],[Nivell 
d''us (%)]]&lt;0.3,"Minoritari","Ocasional"))</f>
        <v>Minoritari</v>
      </c>
      <c r="M56" s="33" t="s">
        <v>78</v>
      </c>
      <c r="N56" s="33" t="s">
        <v>19</v>
      </c>
      <c r="O56" t="s">
        <v>1238</v>
      </c>
      <c r="P56" t="s">
        <v>1226</v>
      </c>
    </row>
    <row r="57" spans="1:16" x14ac:dyDescent="0.35">
      <c r="A57" s="1">
        <f t="shared" si="1"/>
        <v>56</v>
      </c>
      <c r="B57" s="1" t="s">
        <v>326</v>
      </c>
      <c r="C57" t="s">
        <v>327</v>
      </c>
      <c r="D57" t="s">
        <v>92</v>
      </c>
      <c r="E57" s="33" t="s">
        <v>82</v>
      </c>
      <c r="F57" s="33" t="s">
        <v>7</v>
      </c>
      <c r="G57" s="33" t="s">
        <v>7</v>
      </c>
      <c r="H57" s="33" t="s">
        <v>7</v>
      </c>
      <c r="I57" s="33" t="s">
        <v>7</v>
      </c>
      <c r="J57" s="33" t="s">
        <v>7</v>
      </c>
      <c r="K57" s="34">
        <v>1</v>
      </c>
      <c r="L57" s="34" t="str">
        <f>IF(Noms_de_les_cases4[[#This Row],[Nivell 
d''us (%)]]&gt;0.7,"Habitual",IF(Noms_de_les_cases4[[#This Row],[Nivell 
d''us (%)]]&lt;0.3,"Minoritari","Ocasional"))</f>
        <v>Habitual</v>
      </c>
      <c r="M57" s="33" t="s">
        <v>78</v>
      </c>
      <c r="N57" s="33" t="s">
        <v>17</v>
      </c>
      <c r="O57" t="s">
        <v>1218</v>
      </c>
      <c r="P57" t="s">
        <v>1224</v>
      </c>
    </row>
    <row r="58" spans="1:16" x14ac:dyDescent="0.35">
      <c r="A58" s="1">
        <f t="shared" si="1"/>
        <v>57</v>
      </c>
      <c r="B58" s="1" t="s">
        <v>822</v>
      </c>
      <c r="C58" t="s">
        <v>823</v>
      </c>
      <c r="D58" t="s">
        <v>24</v>
      </c>
      <c r="E58" s="33" t="s">
        <v>82</v>
      </c>
      <c r="F58" s="33" t="s">
        <v>7</v>
      </c>
      <c r="G58" s="33" t="s">
        <v>7</v>
      </c>
      <c r="H58" s="33" t="s">
        <v>8</v>
      </c>
      <c r="I58" s="33" t="s">
        <v>7</v>
      </c>
      <c r="J58" s="33" t="s">
        <v>8</v>
      </c>
      <c r="K58" s="34">
        <v>0.4</v>
      </c>
      <c r="L58" s="34" t="str">
        <f>IF(Noms_de_les_cases4[[#This Row],[Nivell 
d''us (%)]]&gt;0.7,"Habitual",IF(Noms_de_les_cases4[[#This Row],[Nivell 
d''us (%)]]&lt;0.3,"Minoritari","Ocasional"))</f>
        <v>Ocasional</v>
      </c>
      <c r="M58" s="33" t="s">
        <v>14</v>
      </c>
      <c r="N58" s="33" t="s">
        <v>17</v>
      </c>
      <c r="O58" t="s">
        <v>1218</v>
      </c>
      <c r="P58" t="s">
        <v>1228</v>
      </c>
    </row>
    <row r="59" spans="1:16" x14ac:dyDescent="0.35">
      <c r="A59" s="1">
        <f t="shared" si="1"/>
        <v>58</v>
      </c>
      <c r="B59" s="1" t="s">
        <v>1460</v>
      </c>
      <c r="C59" t="s">
        <v>930</v>
      </c>
      <c r="D59" t="s">
        <v>89</v>
      </c>
      <c r="E59" s="33" t="s">
        <v>82</v>
      </c>
      <c r="F59" s="33" t="s">
        <v>7</v>
      </c>
      <c r="G59" s="33" t="s">
        <v>7</v>
      </c>
      <c r="H59" s="33" t="s">
        <v>7</v>
      </c>
      <c r="I59" s="33" t="s">
        <v>8</v>
      </c>
      <c r="J59" s="33" t="s">
        <v>8</v>
      </c>
      <c r="K59" s="34">
        <v>0.2</v>
      </c>
      <c r="L59" s="34" t="str">
        <f>IF(Noms_de_les_cases4[[#This Row],[Nivell 
d''us (%)]]&gt;0.7,"Habitual",IF(Noms_de_les_cases4[[#This Row],[Nivell 
d''us (%)]]&lt;0.3,"Minoritari","Ocasional"))</f>
        <v>Minoritari</v>
      </c>
      <c r="M59" s="33" t="s">
        <v>38</v>
      </c>
      <c r="N59" s="33" t="s">
        <v>17</v>
      </c>
      <c r="O59" t="s">
        <v>1218</v>
      </c>
      <c r="P59" t="s">
        <v>1268</v>
      </c>
    </row>
    <row r="60" spans="1:16" x14ac:dyDescent="0.35">
      <c r="A60" s="1">
        <f t="shared" si="1"/>
        <v>59</v>
      </c>
      <c r="B60" s="1" t="s">
        <v>826</v>
      </c>
      <c r="C60" t="s">
        <v>440</v>
      </c>
      <c r="D60" t="s">
        <v>86</v>
      </c>
      <c r="E60" s="33" t="s">
        <v>82</v>
      </c>
      <c r="F60" s="33" t="s">
        <v>7</v>
      </c>
      <c r="G60" s="33" t="s">
        <v>7</v>
      </c>
      <c r="H60" s="33" t="s">
        <v>7</v>
      </c>
      <c r="I60" s="33" t="s">
        <v>8</v>
      </c>
      <c r="J60" s="33" t="s">
        <v>8</v>
      </c>
      <c r="K60" s="34">
        <v>0.2</v>
      </c>
      <c r="L60" s="34" t="str">
        <f>IF(Noms_de_les_cases4[[#This Row],[Nivell 
d''us (%)]]&gt;0.7,"Habitual",IF(Noms_de_les_cases4[[#This Row],[Nivell 
d''us (%)]]&lt;0.3,"Minoritari","Ocasional"))</f>
        <v>Minoritari</v>
      </c>
      <c r="M60" s="33" t="s">
        <v>38</v>
      </c>
      <c r="N60" s="33" t="s">
        <v>17</v>
      </c>
      <c r="O60" t="s">
        <v>1218</v>
      </c>
      <c r="P60" t="s">
        <v>1268</v>
      </c>
    </row>
    <row r="61" spans="1:16" x14ac:dyDescent="0.35">
      <c r="A61" s="1">
        <f t="shared" si="1"/>
        <v>60</v>
      </c>
      <c r="B61" s="1" t="s">
        <v>826</v>
      </c>
      <c r="C61" t="s">
        <v>827</v>
      </c>
      <c r="D61" t="s">
        <v>181</v>
      </c>
      <c r="E61" s="33" t="s">
        <v>82</v>
      </c>
      <c r="F61" s="33" t="s">
        <v>7</v>
      </c>
      <c r="G61" s="33" t="s">
        <v>7</v>
      </c>
      <c r="H61" s="33" t="s">
        <v>7</v>
      </c>
      <c r="I61" s="33" t="s">
        <v>7</v>
      </c>
      <c r="J61" s="33" t="s">
        <v>7</v>
      </c>
      <c r="K61" s="34">
        <v>0.6</v>
      </c>
      <c r="L61" s="34" t="str">
        <f>IF(Noms_de_les_cases4[[#This Row],[Nivell 
d''us (%)]]&gt;0.7,"Habitual",IF(Noms_de_les_cases4[[#This Row],[Nivell 
d''us (%)]]&lt;0.3,"Minoritari","Ocasional"))</f>
        <v>Ocasional</v>
      </c>
      <c r="M61" s="33" t="s">
        <v>38</v>
      </c>
      <c r="N61" s="33" t="s">
        <v>17</v>
      </c>
      <c r="O61" t="s">
        <v>1235</v>
      </c>
      <c r="P61" t="s">
        <v>1230</v>
      </c>
    </row>
    <row r="62" spans="1:16" x14ac:dyDescent="0.35">
      <c r="A62" s="1">
        <f t="shared" si="1"/>
        <v>61</v>
      </c>
      <c r="B62" s="1" t="s">
        <v>1464</v>
      </c>
      <c r="C62" t="s">
        <v>952</v>
      </c>
      <c r="D62" t="s">
        <v>89</v>
      </c>
      <c r="E62" s="33" t="s">
        <v>82</v>
      </c>
      <c r="F62" s="33" t="s">
        <v>7</v>
      </c>
      <c r="G62" s="33" t="s">
        <v>7</v>
      </c>
      <c r="H62" s="33" t="s">
        <v>7</v>
      </c>
      <c r="I62" s="33" t="s">
        <v>8</v>
      </c>
      <c r="J62" s="33" t="s">
        <v>8</v>
      </c>
      <c r="K62" s="34">
        <v>0.2</v>
      </c>
      <c r="L62" s="34" t="str">
        <f>IF(Noms_de_les_cases4[[#This Row],[Nivell 
d''us (%)]]&gt;0.7,"Habitual",IF(Noms_de_les_cases4[[#This Row],[Nivell 
d''us (%)]]&lt;0.3,"Minoritari","Ocasional"))</f>
        <v>Minoritari</v>
      </c>
      <c r="M62" s="33" t="s">
        <v>78</v>
      </c>
      <c r="N62" s="33" t="s">
        <v>17</v>
      </c>
      <c r="O62" t="s">
        <v>1218</v>
      </c>
      <c r="P62" t="s">
        <v>1224</v>
      </c>
    </row>
    <row r="63" spans="1:16" x14ac:dyDescent="0.35">
      <c r="A63" s="1">
        <f t="shared" si="1"/>
        <v>62</v>
      </c>
      <c r="B63" s="1" t="s">
        <v>906</v>
      </c>
      <c r="C63" t="s">
        <v>905</v>
      </c>
      <c r="D63" t="s">
        <v>181</v>
      </c>
      <c r="E63" s="33" t="s">
        <v>82</v>
      </c>
      <c r="F63" s="33" t="s">
        <v>7</v>
      </c>
      <c r="G63" s="33" t="s">
        <v>7</v>
      </c>
      <c r="H63" s="33" t="s">
        <v>7</v>
      </c>
      <c r="I63" s="33" t="s">
        <v>8</v>
      </c>
      <c r="J63" s="33" t="s">
        <v>7</v>
      </c>
      <c r="K63" s="34">
        <v>1</v>
      </c>
      <c r="L63" s="34" t="str">
        <f>IF(Noms_de_les_cases4[[#This Row],[Nivell 
d''us (%)]]&gt;0.7,"Habitual",IF(Noms_de_les_cases4[[#This Row],[Nivell 
d''us (%)]]&lt;0.3,"Minoritari","Ocasional"))</f>
        <v>Habitual</v>
      </c>
      <c r="M63" s="33" t="s">
        <v>78</v>
      </c>
      <c r="N63" s="33" t="s">
        <v>18</v>
      </c>
      <c r="O63" t="s">
        <v>1219</v>
      </c>
      <c r="P63" t="s">
        <v>1225</v>
      </c>
    </row>
    <row r="64" spans="1:16" x14ac:dyDescent="0.35">
      <c r="A64" s="1">
        <f t="shared" si="1"/>
        <v>63</v>
      </c>
      <c r="B64" s="1" t="s">
        <v>1349</v>
      </c>
      <c r="C64" t="s">
        <v>1346</v>
      </c>
      <c r="D64" t="s">
        <v>6</v>
      </c>
      <c r="E64" s="33" t="s">
        <v>82</v>
      </c>
      <c r="F64" s="33" t="s">
        <v>7</v>
      </c>
      <c r="G64" s="33" t="s">
        <v>7</v>
      </c>
      <c r="H64" s="33" t="s">
        <v>7</v>
      </c>
      <c r="I64" s="33" t="s">
        <v>8</v>
      </c>
      <c r="J64" s="33" t="s">
        <v>8</v>
      </c>
      <c r="K64" s="34">
        <v>0.2</v>
      </c>
      <c r="L64" s="34" t="str">
        <f>IF(Noms_de_les_cases4[[#This Row],[Nivell 
d''us (%)]]&gt;0.7,"Habitual",IF(Noms_de_les_cases4[[#This Row],[Nivell 
d''us (%)]]&lt;0.3,"Minoritari","Ocasional"))</f>
        <v>Minoritari</v>
      </c>
      <c r="M64" s="33" t="s">
        <v>78</v>
      </c>
      <c r="N64" s="33" t="s">
        <v>17</v>
      </c>
      <c r="O64" t="s">
        <v>1219</v>
      </c>
      <c r="P64" t="s">
        <v>1225</v>
      </c>
    </row>
    <row r="65" spans="1:16" x14ac:dyDescent="0.35">
      <c r="A65" s="1">
        <f t="shared" si="1"/>
        <v>64</v>
      </c>
      <c r="B65" s="1" t="s">
        <v>414</v>
      </c>
      <c r="C65" t="s">
        <v>415</v>
      </c>
      <c r="D65" t="s">
        <v>86</v>
      </c>
      <c r="E65" s="33" t="s">
        <v>82</v>
      </c>
      <c r="F65" s="33" t="s">
        <v>7</v>
      </c>
      <c r="G65" s="33" t="s">
        <v>7</v>
      </c>
      <c r="H65" s="33" t="s">
        <v>7</v>
      </c>
      <c r="I65" s="33" t="s">
        <v>7</v>
      </c>
      <c r="J65" s="33" t="s">
        <v>7</v>
      </c>
      <c r="K65" s="34">
        <v>0.6</v>
      </c>
      <c r="L65" s="34" t="str">
        <f>IF(Noms_de_les_cases4[[#This Row],[Nivell 
d''us (%)]]&gt;0.7,"Habitual",IF(Noms_de_les_cases4[[#This Row],[Nivell 
d''us (%)]]&lt;0.3,"Minoritari","Ocasional"))</f>
        <v>Ocasional</v>
      </c>
      <c r="M65" s="33" t="s">
        <v>78</v>
      </c>
      <c r="N65" s="33" t="s">
        <v>17</v>
      </c>
      <c r="O65" t="s">
        <v>1219</v>
      </c>
      <c r="P65" t="s">
        <v>1225</v>
      </c>
    </row>
    <row r="66" spans="1:16" x14ac:dyDescent="0.35">
      <c r="A66" s="1">
        <f t="shared" si="1"/>
        <v>65</v>
      </c>
      <c r="B66" s="1" t="s">
        <v>1468</v>
      </c>
      <c r="C66" t="s">
        <v>965</v>
      </c>
      <c r="D66" t="s">
        <v>89</v>
      </c>
      <c r="E66" s="33" t="s">
        <v>82</v>
      </c>
      <c r="F66" s="33" t="s">
        <v>7</v>
      </c>
      <c r="G66" s="33" t="s">
        <v>7</v>
      </c>
      <c r="H66" s="33" t="s">
        <v>7</v>
      </c>
      <c r="I66" s="33" t="s">
        <v>8</v>
      </c>
      <c r="J66" s="33" t="s">
        <v>8</v>
      </c>
      <c r="K66" s="34">
        <v>0.2</v>
      </c>
      <c r="L66" s="34" t="str">
        <f>IF(Noms_de_les_cases4[[#This Row],[Nivell 
d''us (%)]]&gt;0.7,"Habitual",IF(Noms_de_les_cases4[[#This Row],[Nivell 
d''us (%)]]&lt;0.3,"Minoritari","Ocasional"))</f>
        <v>Minoritari</v>
      </c>
      <c r="M66" s="33" t="s">
        <v>38</v>
      </c>
      <c r="N66" s="33" t="s">
        <v>17</v>
      </c>
      <c r="O66" t="s">
        <v>1218</v>
      </c>
      <c r="P66" t="s">
        <v>1268</v>
      </c>
    </row>
    <row r="67" spans="1:16" x14ac:dyDescent="0.35">
      <c r="A67" s="1">
        <f t="shared" ref="A67:A130" si="2">A66+1</f>
        <v>66</v>
      </c>
      <c r="B67" s="1" t="s">
        <v>808</v>
      </c>
      <c r="C67" t="s">
        <v>809</v>
      </c>
      <c r="D67" t="s">
        <v>24</v>
      </c>
      <c r="E67" s="33" t="s">
        <v>82</v>
      </c>
      <c r="F67" s="33" t="s">
        <v>7</v>
      </c>
      <c r="G67" s="33" t="s">
        <v>7</v>
      </c>
      <c r="H67" s="33" t="s">
        <v>7</v>
      </c>
      <c r="I67" s="33" t="s">
        <v>7</v>
      </c>
      <c r="J67" s="33" t="s">
        <v>7</v>
      </c>
      <c r="K67" s="34">
        <v>0.8</v>
      </c>
      <c r="L67" s="34" t="str">
        <f>IF(Noms_de_les_cases4[[#This Row],[Nivell 
d''us (%)]]&gt;0.7,"Habitual",IF(Noms_de_les_cases4[[#This Row],[Nivell 
d''us (%)]]&lt;0.3,"Minoritari","Ocasional"))</f>
        <v>Habitual</v>
      </c>
      <c r="M67" s="33" t="s">
        <v>15</v>
      </c>
      <c r="N67" s="33" t="s">
        <v>17</v>
      </c>
      <c r="O67" t="s">
        <v>1221</v>
      </c>
      <c r="P67" t="s">
        <v>1268</v>
      </c>
    </row>
    <row r="68" spans="1:16" x14ac:dyDescent="0.35">
      <c r="A68" s="1">
        <f t="shared" si="2"/>
        <v>67</v>
      </c>
      <c r="B68" s="1" t="s">
        <v>856</v>
      </c>
      <c r="C68" t="s">
        <v>911</v>
      </c>
      <c r="D68" t="s">
        <v>89</v>
      </c>
      <c r="E68" s="33" t="s">
        <v>82</v>
      </c>
      <c r="F68" s="33" t="s">
        <v>7</v>
      </c>
      <c r="G68" s="33" t="s">
        <v>7</v>
      </c>
      <c r="H68" s="33" t="s">
        <v>7</v>
      </c>
      <c r="I68" s="33" t="s">
        <v>7</v>
      </c>
      <c r="J68" s="33" t="s">
        <v>7</v>
      </c>
      <c r="K68" s="34">
        <v>0.6</v>
      </c>
      <c r="L68" s="34" t="str">
        <f>IF(Noms_de_les_cases4[[#This Row],[Nivell 
d''us (%)]]&gt;0.7,"Habitual",IF(Noms_de_les_cases4[[#This Row],[Nivell 
d''us (%)]]&lt;0.3,"Minoritari","Ocasional"))</f>
        <v>Ocasional</v>
      </c>
      <c r="M68" s="33" t="s">
        <v>38</v>
      </c>
      <c r="N68" s="33" t="s">
        <v>17</v>
      </c>
      <c r="O68" t="s">
        <v>1221</v>
      </c>
      <c r="P68" t="s">
        <v>1268</v>
      </c>
    </row>
    <row r="69" spans="1:16" x14ac:dyDescent="0.35">
      <c r="A69" s="1">
        <f t="shared" si="2"/>
        <v>68</v>
      </c>
      <c r="B69" s="1" t="s">
        <v>856</v>
      </c>
      <c r="C69" t="s">
        <v>857</v>
      </c>
      <c r="D69" t="s">
        <v>181</v>
      </c>
      <c r="E69" s="33" t="s">
        <v>82</v>
      </c>
      <c r="F69" s="33" t="s">
        <v>7</v>
      </c>
      <c r="G69" s="33" t="s">
        <v>8</v>
      </c>
      <c r="H69" s="33" t="s">
        <v>7</v>
      </c>
      <c r="I69" s="33" t="s">
        <v>8</v>
      </c>
      <c r="J69" s="33" t="s">
        <v>8</v>
      </c>
      <c r="K69" s="34">
        <v>0.4</v>
      </c>
      <c r="L69" s="34" t="str">
        <f>IF(Noms_de_les_cases4[[#This Row],[Nivell 
d''us (%)]]&gt;0.7,"Habitual",IF(Noms_de_les_cases4[[#This Row],[Nivell 
d''us (%)]]&lt;0.3,"Minoritari","Ocasional"))</f>
        <v>Ocasional</v>
      </c>
      <c r="M69" s="33" t="s">
        <v>38</v>
      </c>
      <c r="N69" s="33" t="s">
        <v>17</v>
      </c>
      <c r="O69" t="s">
        <v>1221</v>
      </c>
      <c r="P69" t="s">
        <v>1268</v>
      </c>
    </row>
    <row r="70" spans="1:16" x14ac:dyDescent="0.35">
      <c r="A70" s="1">
        <f t="shared" si="2"/>
        <v>69</v>
      </c>
      <c r="B70" s="1" t="s">
        <v>323</v>
      </c>
      <c r="C70" t="s">
        <v>322</v>
      </c>
      <c r="D70" t="s">
        <v>92</v>
      </c>
      <c r="E70" s="33" t="s">
        <v>82</v>
      </c>
      <c r="F70" s="33" t="s">
        <v>7</v>
      </c>
      <c r="G70" s="33" t="s">
        <v>7</v>
      </c>
      <c r="H70" s="33" t="s">
        <v>7</v>
      </c>
      <c r="I70" s="33" t="s">
        <v>8</v>
      </c>
      <c r="J70" s="33" t="s">
        <v>8</v>
      </c>
      <c r="K70" s="34">
        <v>0.4</v>
      </c>
      <c r="L70" s="34" t="str">
        <f>IF(Noms_de_les_cases4[[#This Row],[Nivell 
d''us (%)]]&gt;0.7,"Habitual",IF(Noms_de_les_cases4[[#This Row],[Nivell 
d''us (%)]]&lt;0.3,"Minoritari","Ocasional"))</f>
        <v>Ocasional</v>
      </c>
      <c r="M70" s="33" t="s">
        <v>15</v>
      </c>
      <c r="N70" s="33" t="s">
        <v>19</v>
      </c>
      <c r="O70" t="s">
        <v>1221</v>
      </c>
      <c r="P70" t="s">
        <v>1270</v>
      </c>
    </row>
    <row r="71" spans="1:16" x14ac:dyDescent="0.35">
      <c r="A71" s="1">
        <f t="shared" si="2"/>
        <v>70</v>
      </c>
      <c r="B71" s="1" t="s">
        <v>868</v>
      </c>
      <c r="C71" t="s">
        <v>869</v>
      </c>
      <c r="D71" t="s">
        <v>181</v>
      </c>
      <c r="E71" s="33" t="s">
        <v>82</v>
      </c>
      <c r="F71" s="33" t="s">
        <v>7</v>
      </c>
      <c r="G71" s="33" t="s">
        <v>8</v>
      </c>
      <c r="H71" s="33" t="s">
        <v>7</v>
      </c>
      <c r="I71" s="33" t="s">
        <v>7</v>
      </c>
      <c r="J71" s="33" t="s">
        <v>8</v>
      </c>
      <c r="K71" s="34">
        <v>0.4</v>
      </c>
      <c r="L71" s="34" t="str">
        <f>IF(Noms_de_les_cases4[[#This Row],[Nivell 
d''us (%)]]&gt;0.7,"Habitual",IF(Noms_de_les_cases4[[#This Row],[Nivell 
d''us (%)]]&lt;0.3,"Minoritari","Ocasional"))</f>
        <v>Ocasional</v>
      </c>
      <c r="M71" s="33" t="s">
        <v>15</v>
      </c>
      <c r="N71" s="33" t="s">
        <v>17</v>
      </c>
      <c r="O71" t="s">
        <v>1221</v>
      </c>
      <c r="P71" t="s">
        <v>1270</v>
      </c>
    </row>
    <row r="72" spans="1:16" x14ac:dyDescent="0.35">
      <c r="A72" s="1">
        <f t="shared" si="2"/>
        <v>71</v>
      </c>
      <c r="B72" s="1" t="s">
        <v>1338</v>
      </c>
      <c r="C72" t="s">
        <v>841</v>
      </c>
      <c r="D72" t="s">
        <v>181</v>
      </c>
      <c r="E72" s="33" t="s">
        <v>81</v>
      </c>
      <c r="F72" s="33" t="s">
        <v>7</v>
      </c>
      <c r="G72" s="33" t="s">
        <v>7</v>
      </c>
      <c r="H72" s="33" t="s">
        <v>7</v>
      </c>
      <c r="I72" s="33" t="s">
        <v>8</v>
      </c>
      <c r="J72" s="33" t="s">
        <v>8</v>
      </c>
      <c r="K72" s="34">
        <v>0.4</v>
      </c>
      <c r="L72" s="34" t="str">
        <f>IF(Noms_de_les_cases4[[#This Row],[Nivell 
d''us (%)]]&gt;0.7,"Habitual",IF(Noms_de_les_cases4[[#This Row],[Nivell 
d''us (%)]]&lt;0.3,"Minoritari","Ocasional"))</f>
        <v>Ocasional</v>
      </c>
      <c r="M72" s="33" t="s">
        <v>14</v>
      </c>
      <c r="N72" s="33" t="s">
        <v>17</v>
      </c>
      <c r="O72" t="s">
        <v>1218</v>
      </c>
      <c r="P72" t="s">
        <v>1228</v>
      </c>
    </row>
    <row r="73" spans="1:16" x14ac:dyDescent="0.35">
      <c r="A73" s="1">
        <f t="shared" si="2"/>
        <v>72</v>
      </c>
      <c r="B73" s="1" t="s">
        <v>1384</v>
      </c>
      <c r="C73" t="s">
        <v>462</v>
      </c>
      <c r="D73" t="s">
        <v>86</v>
      </c>
      <c r="E73" s="33" t="s">
        <v>82</v>
      </c>
      <c r="F73" s="33" t="s">
        <v>7</v>
      </c>
      <c r="G73" s="33" t="s">
        <v>8</v>
      </c>
      <c r="H73" s="33" t="s">
        <v>7</v>
      </c>
      <c r="I73" s="33" t="s">
        <v>7</v>
      </c>
      <c r="J73" s="33" t="s">
        <v>8</v>
      </c>
      <c r="K73" s="34">
        <v>0.2</v>
      </c>
      <c r="L73" s="34" t="str">
        <f>IF(Noms_de_les_cases4[[#This Row],[Nivell 
d''us (%)]]&gt;0.7,"Habitual",IF(Noms_de_les_cases4[[#This Row],[Nivell 
d''us (%)]]&lt;0.3,"Minoritari","Ocasional"))</f>
        <v>Minoritari</v>
      </c>
      <c r="M73" s="33" t="s">
        <v>15</v>
      </c>
      <c r="N73" s="33" t="s">
        <v>19</v>
      </c>
      <c r="O73" t="s">
        <v>1221</v>
      </c>
      <c r="P73" t="s">
        <v>1270</v>
      </c>
    </row>
    <row r="74" spans="1:16" x14ac:dyDescent="0.35">
      <c r="A74" s="1">
        <f t="shared" si="2"/>
        <v>73</v>
      </c>
      <c r="B74" s="1" t="s">
        <v>1385</v>
      </c>
      <c r="C74" t="s">
        <v>919</v>
      </c>
      <c r="D74" t="s">
        <v>89</v>
      </c>
      <c r="E74" s="33" t="s">
        <v>82</v>
      </c>
      <c r="F74" s="33" t="s">
        <v>7</v>
      </c>
      <c r="G74" s="33" t="s">
        <v>7</v>
      </c>
      <c r="H74" s="33" t="s">
        <v>7</v>
      </c>
      <c r="I74" s="33" t="s">
        <v>8</v>
      </c>
      <c r="J74" s="33" t="s">
        <v>7</v>
      </c>
      <c r="K74" s="34">
        <v>1</v>
      </c>
      <c r="L74" s="34" t="str">
        <f>IF(Noms_de_les_cases4[[#This Row],[Nivell 
d''us (%)]]&gt;0.7,"Habitual",IF(Noms_de_les_cases4[[#This Row],[Nivell 
d''us (%)]]&lt;0.3,"Minoritari","Ocasional"))</f>
        <v>Habitual</v>
      </c>
      <c r="M74" s="33" t="s">
        <v>78</v>
      </c>
      <c r="N74" s="33" t="s">
        <v>18</v>
      </c>
      <c r="O74" t="s">
        <v>1218</v>
      </c>
      <c r="P74" t="s">
        <v>1224</v>
      </c>
    </row>
    <row r="75" spans="1:16" x14ac:dyDescent="0.35">
      <c r="A75" s="1">
        <f t="shared" si="2"/>
        <v>74</v>
      </c>
      <c r="B75" s="1" t="s">
        <v>1386</v>
      </c>
      <c r="C75" t="s">
        <v>1083</v>
      </c>
      <c r="D75" t="s">
        <v>85</v>
      </c>
      <c r="E75" s="33" t="s">
        <v>81</v>
      </c>
      <c r="F75" s="33" t="s">
        <v>7</v>
      </c>
      <c r="G75" s="33" t="s">
        <v>7</v>
      </c>
      <c r="H75" s="33" t="s">
        <v>7</v>
      </c>
      <c r="I75" s="33" t="s">
        <v>7</v>
      </c>
      <c r="J75" s="33" t="s">
        <v>7</v>
      </c>
      <c r="K75" s="34">
        <v>0.6</v>
      </c>
      <c r="L75" s="34" t="str">
        <f>IF(Noms_de_les_cases4[[#This Row],[Nivell 
d''us (%)]]&gt;0.7,"Habitual",IF(Noms_de_les_cases4[[#This Row],[Nivell 
d''us (%)]]&lt;0.3,"Minoritari","Ocasional"))</f>
        <v>Ocasional</v>
      </c>
      <c r="M75" s="33" t="s">
        <v>78</v>
      </c>
      <c r="N75" s="33" t="s">
        <v>17</v>
      </c>
      <c r="O75" t="s">
        <v>1218</v>
      </c>
      <c r="P75" t="s">
        <v>1224</v>
      </c>
    </row>
    <row r="76" spans="1:16" x14ac:dyDescent="0.35">
      <c r="A76" s="1">
        <f t="shared" si="2"/>
        <v>75</v>
      </c>
      <c r="B76" s="1" t="s">
        <v>1387</v>
      </c>
      <c r="C76" t="s">
        <v>119</v>
      </c>
      <c r="D76" t="s">
        <v>91</v>
      </c>
      <c r="E76" s="33" t="s">
        <v>81</v>
      </c>
      <c r="F76" s="33" t="s">
        <v>7</v>
      </c>
      <c r="G76" s="33" t="s">
        <v>7</v>
      </c>
      <c r="H76" s="33" t="s">
        <v>7</v>
      </c>
      <c r="I76" s="33" t="s">
        <v>7</v>
      </c>
      <c r="J76" s="33" t="s">
        <v>7</v>
      </c>
      <c r="K76" s="34">
        <v>1</v>
      </c>
      <c r="L76" s="34" t="str">
        <f>IF(Noms_de_les_cases4[[#This Row],[Nivell 
d''us (%)]]&gt;0.7,"Habitual",IF(Noms_de_les_cases4[[#This Row],[Nivell 
d''us (%)]]&lt;0.3,"Minoritari","Ocasional"))</f>
        <v>Habitual</v>
      </c>
      <c r="M76" s="33" t="s">
        <v>16</v>
      </c>
      <c r="N76" s="33" t="s">
        <v>18</v>
      </c>
      <c r="O76" t="s">
        <v>1234</v>
      </c>
      <c r="P76" t="s">
        <v>1233</v>
      </c>
    </row>
    <row r="77" spans="1:16" x14ac:dyDescent="0.35">
      <c r="A77" s="1">
        <f t="shared" si="2"/>
        <v>76</v>
      </c>
      <c r="B77" s="1" t="s">
        <v>1388</v>
      </c>
      <c r="C77" t="s">
        <v>309</v>
      </c>
      <c r="D77" t="s">
        <v>86</v>
      </c>
      <c r="E77" s="33" t="s">
        <v>81</v>
      </c>
      <c r="F77" s="33" t="s">
        <v>7</v>
      </c>
      <c r="G77" s="33" t="s">
        <v>7</v>
      </c>
      <c r="H77" s="33" t="s">
        <v>7</v>
      </c>
      <c r="I77" s="33" t="s">
        <v>7</v>
      </c>
      <c r="J77" s="33" t="s">
        <v>7</v>
      </c>
      <c r="K77" s="34">
        <v>0.6</v>
      </c>
      <c r="L77" s="34" t="str">
        <f>IF(Noms_de_les_cases4[[#This Row],[Nivell 
d''us (%)]]&gt;0.7,"Habitual",IF(Noms_de_les_cases4[[#This Row],[Nivell 
d''us (%)]]&lt;0.3,"Minoritari","Ocasional"))</f>
        <v>Ocasional</v>
      </c>
      <c r="M77" s="33" t="s">
        <v>14</v>
      </c>
      <c r="N77" s="33" t="s">
        <v>17</v>
      </c>
      <c r="O77" t="s">
        <v>1218</v>
      </c>
      <c r="P77" t="s">
        <v>1228</v>
      </c>
    </row>
    <row r="78" spans="1:16" x14ac:dyDescent="0.35">
      <c r="A78" s="1">
        <f t="shared" si="2"/>
        <v>77</v>
      </c>
      <c r="B78" s="1" t="s">
        <v>1389</v>
      </c>
      <c r="C78" t="s">
        <v>841</v>
      </c>
      <c r="D78" t="s">
        <v>181</v>
      </c>
      <c r="E78" s="33" t="s">
        <v>81</v>
      </c>
      <c r="F78" s="33" t="s">
        <v>7</v>
      </c>
      <c r="G78" s="33" t="s">
        <v>7</v>
      </c>
      <c r="H78" s="33" t="s">
        <v>7</v>
      </c>
      <c r="I78" s="33" t="s">
        <v>7</v>
      </c>
      <c r="J78" s="33" t="s">
        <v>7</v>
      </c>
      <c r="K78" s="34">
        <v>1</v>
      </c>
      <c r="L78" s="34" t="str">
        <f>IF(Noms_de_les_cases4[[#This Row],[Nivell 
d''us (%)]]&gt;0.7,"Habitual",IF(Noms_de_les_cases4[[#This Row],[Nivell 
d''us (%)]]&lt;0.3,"Minoritari","Ocasional"))</f>
        <v>Habitual</v>
      </c>
      <c r="M78" s="33" t="s">
        <v>14</v>
      </c>
      <c r="N78" s="33" t="s">
        <v>17</v>
      </c>
      <c r="O78" t="s">
        <v>1218</v>
      </c>
      <c r="P78" t="s">
        <v>1228</v>
      </c>
    </row>
    <row r="79" spans="1:16" x14ac:dyDescent="0.35">
      <c r="A79" s="1">
        <f t="shared" si="2"/>
        <v>78</v>
      </c>
      <c r="B79" s="1" t="s">
        <v>1519</v>
      </c>
      <c r="C79" t="s">
        <v>337</v>
      </c>
      <c r="D79" t="s">
        <v>92</v>
      </c>
      <c r="E79" s="33" t="s">
        <v>81</v>
      </c>
      <c r="F79" s="33" t="s">
        <v>7</v>
      </c>
      <c r="G79" s="33" t="s">
        <v>7</v>
      </c>
      <c r="H79" s="33" t="s">
        <v>8</v>
      </c>
      <c r="I79" s="33" t="s">
        <v>7</v>
      </c>
      <c r="J79" s="33" t="s">
        <v>8</v>
      </c>
      <c r="K79" s="34">
        <v>0.4</v>
      </c>
      <c r="L79" s="34" t="str">
        <f>IF(Noms_de_les_cases4[[#This Row],[Nivell 
d''us (%)]]&gt;0.7,"Habitual",IF(Noms_de_les_cases4[[#This Row],[Nivell 
d''us (%)]]&lt;0.3,"Minoritari","Ocasional"))</f>
        <v>Ocasional</v>
      </c>
      <c r="M79" s="33" t="s">
        <v>78</v>
      </c>
      <c r="N79" s="33" t="s">
        <v>17</v>
      </c>
      <c r="O79" t="s">
        <v>1219</v>
      </c>
      <c r="P79" t="s">
        <v>1225</v>
      </c>
    </row>
    <row r="80" spans="1:16" x14ac:dyDescent="0.35">
      <c r="A80" s="1">
        <f t="shared" si="2"/>
        <v>79</v>
      </c>
      <c r="B80" s="1" t="s">
        <v>1390</v>
      </c>
      <c r="C80" t="s">
        <v>997</v>
      </c>
      <c r="D80" t="s">
        <v>89</v>
      </c>
      <c r="E80" s="33" t="s">
        <v>81</v>
      </c>
      <c r="F80" s="33" t="s">
        <v>7</v>
      </c>
      <c r="G80" s="33" t="s">
        <v>7</v>
      </c>
      <c r="H80" s="33" t="s">
        <v>7</v>
      </c>
      <c r="I80" s="33" t="s">
        <v>8</v>
      </c>
      <c r="J80" s="33" t="s">
        <v>7</v>
      </c>
      <c r="K80" s="34">
        <v>0.6</v>
      </c>
      <c r="L80" s="34" t="str">
        <f>IF(Noms_de_les_cases4[[#This Row],[Nivell 
d''us (%)]]&gt;0.7,"Habitual",IF(Noms_de_les_cases4[[#This Row],[Nivell 
d''us (%)]]&lt;0.3,"Minoritari","Ocasional"))</f>
        <v>Ocasional</v>
      </c>
      <c r="M80" s="33" t="s">
        <v>14</v>
      </c>
      <c r="N80" s="33" t="s">
        <v>17</v>
      </c>
      <c r="O80" t="s">
        <v>1218</v>
      </c>
      <c r="P80" t="s">
        <v>1273</v>
      </c>
    </row>
    <row r="81" spans="1:16" x14ac:dyDescent="0.35">
      <c r="A81" s="1">
        <f t="shared" si="2"/>
        <v>80</v>
      </c>
      <c r="B81" s="1" t="s">
        <v>1391</v>
      </c>
      <c r="C81" t="s">
        <v>322</v>
      </c>
      <c r="D81" t="s">
        <v>92</v>
      </c>
      <c r="E81" s="33" t="s">
        <v>81</v>
      </c>
      <c r="F81" s="33" t="s">
        <v>7</v>
      </c>
      <c r="G81" s="33" t="s">
        <v>7</v>
      </c>
      <c r="H81" s="33" t="s">
        <v>7</v>
      </c>
      <c r="I81" s="33" t="s">
        <v>8</v>
      </c>
      <c r="J81" s="33" t="s">
        <v>7</v>
      </c>
      <c r="K81" s="34">
        <v>0.8</v>
      </c>
      <c r="L81" s="34" t="str">
        <f>IF(Noms_de_les_cases4[[#This Row],[Nivell 
d''us (%)]]&gt;0.7,"Habitual",IF(Noms_de_les_cases4[[#This Row],[Nivell 
d''us (%)]]&lt;0.3,"Minoritari","Ocasional"))</f>
        <v>Habitual</v>
      </c>
      <c r="M81" s="33" t="s">
        <v>14</v>
      </c>
      <c r="N81" s="33" t="s">
        <v>19</v>
      </c>
      <c r="O81" t="s">
        <v>1218</v>
      </c>
      <c r="P81" t="s">
        <v>1228</v>
      </c>
    </row>
    <row r="82" spans="1:16" x14ac:dyDescent="0.35">
      <c r="A82" s="1">
        <f t="shared" si="2"/>
        <v>81</v>
      </c>
      <c r="B82" s="1" t="s">
        <v>1392</v>
      </c>
      <c r="C82" t="s">
        <v>723</v>
      </c>
      <c r="D82" t="s">
        <v>84</v>
      </c>
      <c r="E82" s="33" t="s">
        <v>81</v>
      </c>
      <c r="F82" s="33" t="s">
        <v>7</v>
      </c>
      <c r="G82" s="33" t="s">
        <v>7</v>
      </c>
      <c r="H82" s="33" t="s">
        <v>7</v>
      </c>
      <c r="I82" s="33" t="s">
        <v>8</v>
      </c>
      <c r="J82" s="33" t="s">
        <v>7</v>
      </c>
      <c r="K82" s="34">
        <v>0.8</v>
      </c>
      <c r="L82" s="34" t="str">
        <f>IF(Noms_de_les_cases4[[#This Row],[Nivell 
d''us (%)]]&gt;0.7,"Habitual",IF(Noms_de_les_cases4[[#This Row],[Nivell 
d''us (%)]]&lt;0.3,"Minoritari","Ocasional"))</f>
        <v>Habitual</v>
      </c>
      <c r="M82" s="33" t="s">
        <v>14</v>
      </c>
      <c r="N82" s="33" t="s">
        <v>17</v>
      </c>
      <c r="O82" t="s">
        <v>1218</v>
      </c>
      <c r="P82" t="s">
        <v>1228</v>
      </c>
    </row>
    <row r="83" spans="1:16" x14ac:dyDescent="0.35">
      <c r="A83" s="1">
        <f t="shared" si="2"/>
        <v>82</v>
      </c>
      <c r="B83" s="1" t="s">
        <v>1394</v>
      </c>
      <c r="C83" t="s">
        <v>554</v>
      </c>
      <c r="D83" t="s">
        <v>85</v>
      </c>
      <c r="E83" s="33" t="s">
        <v>81</v>
      </c>
      <c r="F83" s="33" t="s">
        <v>7</v>
      </c>
      <c r="G83" s="33" t="s">
        <v>7</v>
      </c>
      <c r="H83" s="33" t="s">
        <v>7</v>
      </c>
      <c r="I83" s="33" t="s">
        <v>7</v>
      </c>
      <c r="J83" s="33" t="s">
        <v>7</v>
      </c>
      <c r="K83" s="34">
        <v>1</v>
      </c>
      <c r="L83" s="34" t="str">
        <f>IF(Noms_de_les_cases4[[#This Row],[Nivell 
d''us (%)]]&gt;0.7,"Habitual",IF(Noms_de_les_cases4[[#This Row],[Nivell 
d''us (%)]]&lt;0.3,"Minoritari","Ocasional"))</f>
        <v>Habitual</v>
      </c>
      <c r="M83" s="33" t="s">
        <v>14</v>
      </c>
      <c r="N83" s="33" t="s">
        <v>17</v>
      </c>
      <c r="O83" t="s">
        <v>1218</v>
      </c>
      <c r="P83" t="s">
        <v>1228</v>
      </c>
    </row>
    <row r="84" spans="1:16" x14ac:dyDescent="0.35">
      <c r="A84" s="1">
        <f t="shared" si="2"/>
        <v>83</v>
      </c>
      <c r="B84" s="1" t="s">
        <v>1502</v>
      </c>
      <c r="C84" t="s">
        <v>75</v>
      </c>
      <c r="D84" t="s">
        <v>6</v>
      </c>
      <c r="E84" s="33" t="s">
        <v>81</v>
      </c>
      <c r="F84" s="33" t="s">
        <v>7</v>
      </c>
      <c r="G84" s="33" t="s">
        <v>7</v>
      </c>
      <c r="H84" s="33" t="s">
        <v>7</v>
      </c>
      <c r="I84" s="33" t="s">
        <v>8</v>
      </c>
      <c r="J84" s="33" t="s">
        <v>8</v>
      </c>
      <c r="K84" s="34">
        <v>0.2</v>
      </c>
      <c r="L84" s="34" t="str">
        <f>IF(Noms_de_les_cases4[[#This Row],[Nivell 
d''us (%)]]&gt;0.7,"Habitual",IF(Noms_de_les_cases4[[#This Row],[Nivell 
d''us (%)]]&lt;0.3,"Minoritari","Ocasional"))</f>
        <v>Minoritari</v>
      </c>
      <c r="M84" s="33" t="s">
        <v>78</v>
      </c>
      <c r="N84" s="33" t="s">
        <v>17</v>
      </c>
      <c r="O84" t="s">
        <v>1219</v>
      </c>
      <c r="P84" t="s">
        <v>1225</v>
      </c>
    </row>
    <row r="85" spans="1:16" x14ac:dyDescent="0.35">
      <c r="A85" s="1">
        <f t="shared" si="2"/>
        <v>84</v>
      </c>
      <c r="B85" s="1" t="s">
        <v>1395</v>
      </c>
      <c r="C85" t="s">
        <v>230</v>
      </c>
      <c r="D85" t="s">
        <v>88</v>
      </c>
      <c r="E85" s="33" t="s">
        <v>81</v>
      </c>
      <c r="F85" s="33" t="s">
        <v>7</v>
      </c>
      <c r="G85" s="33" t="s">
        <v>7</v>
      </c>
      <c r="H85" s="33" t="s">
        <v>7</v>
      </c>
      <c r="I85" s="33" t="s">
        <v>7</v>
      </c>
      <c r="J85" s="33" t="s">
        <v>7</v>
      </c>
      <c r="K85" s="34">
        <v>0.6</v>
      </c>
      <c r="L85" s="34" t="str">
        <f>IF(Noms_de_les_cases4[[#This Row],[Nivell 
d''us (%)]]&gt;0.7,"Habitual",IF(Noms_de_les_cases4[[#This Row],[Nivell 
d''us (%)]]&lt;0.3,"Minoritari","Ocasional"))</f>
        <v>Ocasional</v>
      </c>
      <c r="M85" s="33" t="s">
        <v>78</v>
      </c>
      <c r="N85" s="33" t="s">
        <v>17</v>
      </c>
      <c r="O85" t="s">
        <v>1235</v>
      </c>
      <c r="P85" t="s">
        <v>1226</v>
      </c>
    </row>
    <row r="86" spans="1:16" x14ac:dyDescent="0.35">
      <c r="A86" s="1">
        <f t="shared" si="2"/>
        <v>85</v>
      </c>
      <c r="B86" s="1" t="s">
        <v>1396</v>
      </c>
      <c r="C86" t="s">
        <v>60</v>
      </c>
      <c r="D86" t="s">
        <v>6</v>
      </c>
      <c r="E86" s="33" t="s">
        <v>81</v>
      </c>
      <c r="F86" s="33" t="s">
        <v>7</v>
      </c>
      <c r="G86" s="33" t="s">
        <v>7</v>
      </c>
      <c r="H86" s="33" t="s">
        <v>7</v>
      </c>
      <c r="I86" s="33" t="s">
        <v>7</v>
      </c>
      <c r="J86" s="33" t="s">
        <v>7</v>
      </c>
      <c r="K86" s="34">
        <v>1</v>
      </c>
      <c r="L86" s="34" t="str">
        <f>IF(Noms_de_les_cases4[[#This Row],[Nivell 
d''us (%)]]&gt;0.7,"Habitual",IF(Noms_de_les_cases4[[#This Row],[Nivell 
d''us (%)]]&lt;0.3,"Minoritari","Ocasional"))</f>
        <v>Habitual</v>
      </c>
      <c r="M86" s="33" t="s">
        <v>78</v>
      </c>
      <c r="N86" s="33" t="s">
        <v>17</v>
      </c>
      <c r="O86" t="s">
        <v>1218</v>
      </c>
      <c r="P86" t="s">
        <v>1224</v>
      </c>
    </row>
    <row r="87" spans="1:16" x14ac:dyDescent="0.35">
      <c r="A87" s="1">
        <f t="shared" si="2"/>
        <v>86</v>
      </c>
      <c r="B87" s="1" t="s">
        <v>1494</v>
      </c>
      <c r="C87" t="s">
        <v>1495</v>
      </c>
      <c r="D87" t="s">
        <v>6</v>
      </c>
      <c r="E87" s="33" t="s">
        <v>81</v>
      </c>
      <c r="F87" s="33" t="s">
        <v>7</v>
      </c>
      <c r="G87" s="33" t="s">
        <v>7</v>
      </c>
      <c r="H87" s="33" t="s">
        <v>7</v>
      </c>
      <c r="I87" s="33" t="s">
        <v>8</v>
      </c>
      <c r="J87" s="33" t="s">
        <v>8</v>
      </c>
      <c r="K87" s="34">
        <v>0.2</v>
      </c>
      <c r="L87" s="34" t="str">
        <f>IF(Noms_de_les_cases4[[#This Row],[Nivell 
d''us (%)]]&gt;0.7,"Habitual",IF(Noms_de_les_cases4[[#This Row],[Nivell 
d''us (%)]]&lt;0.3,"Minoritari","Ocasional"))</f>
        <v>Minoritari</v>
      </c>
      <c r="M87" s="33" t="s">
        <v>78</v>
      </c>
      <c r="N87" s="33" t="s">
        <v>17</v>
      </c>
      <c r="O87" t="s">
        <v>1220</v>
      </c>
      <c r="P87" t="s">
        <v>1240</v>
      </c>
    </row>
    <row r="88" spans="1:16" x14ac:dyDescent="0.35">
      <c r="A88" s="1">
        <f t="shared" si="2"/>
        <v>87</v>
      </c>
      <c r="B88" s="1" t="s">
        <v>1397</v>
      </c>
      <c r="C88" t="s">
        <v>1079</v>
      </c>
      <c r="D88" t="s">
        <v>84</v>
      </c>
      <c r="E88" s="33" t="s">
        <v>82</v>
      </c>
      <c r="F88" s="33" t="s">
        <v>7</v>
      </c>
      <c r="G88" s="33" t="s">
        <v>7</v>
      </c>
      <c r="H88" s="33" t="s">
        <v>7</v>
      </c>
      <c r="I88" s="33" t="s">
        <v>8</v>
      </c>
      <c r="J88" s="33" t="s">
        <v>8</v>
      </c>
      <c r="K88" s="34">
        <v>0.4</v>
      </c>
      <c r="L88" s="34" t="str">
        <f>IF(Noms_de_les_cases4[[#This Row],[Nivell 
d''us (%)]]&gt;0.7,"Habitual",IF(Noms_de_les_cases4[[#This Row],[Nivell 
d''us (%)]]&lt;0.3,"Minoritari","Ocasional"))</f>
        <v>Ocasional</v>
      </c>
      <c r="M88" s="33" t="s">
        <v>78</v>
      </c>
      <c r="N88" s="33" t="s">
        <v>17</v>
      </c>
      <c r="O88" t="s">
        <v>1218</v>
      </c>
      <c r="P88" t="s">
        <v>1224</v>
      </c>
    </row>
    <row r="89" spans="1:16" x14ac:dyDescent="0.35">
      <c r="A89" s="1">
        <f t="shared" si="2"/>
        <v>88</v>
      </c>
      <c r="B89" s="1" t="s">
        <v>1401</v>
      </c>
      <c r="C89" t="s">
        <v>376</v>
      </c>
      <c r="D89" t="s">
        <v>92</v>
      </c>
      <c r="E89" s="33" t="s">
        <v>81</v>
      </c>
      <c r="F89" s="33" t="s">
        <v>7</v>
      </c>
      <c r="G89" s="33" t="s">
        <v>8</v>
      </c>
      <c r="H89" s="33" t="s">
        <v>7</v>
      </c>
      <c r="I89" s="33" t="s">
        <v>8</v>
      </c>
      <c r="J89" s="33" t="s">
        <v>8</v>
      </c>
      <c r="K89" s="34">
        <v>0.2</v>
      </c>
      <c r="L89" s="34" t="str">
        <f>IF(Noms_de_les_cases4[[#This Row],[Nivell 
d''us (%)]]&gt;0.7,"Habitual",IF(Noms_de_les_cases4[[#This Row],[Nivell 
d''us (%)]]&lt;0.3,"Minoritari","Ocasional"))</f>
        <v>Minoritari</v>
      </c>
      <c r="M89" s="33" t="s">
        <v>78</v>
      </c>
      <c r="N89" s="33" t="s">
        <v>17</v>
      </c>
      <c r="O89" t="s">
        <v>1235</v>
      </c>
      <c r="P89" t="s">
        <v>1226</v>
      </c>
    </row>
    <row r="90" spans="1:16" x14ac:dyDescent="0.35">
      <c r="A90" s="1">
        <f t="shared" si="2"/>
        <v>89</v>
      </c>
      <c r="B90" s="1" t="s">
        <v>417</v>
      </c>
      <c r="C90" t="s">
        <v>415</v>
      </c>
      <c r="D90" t="s">
        <v>86</v>
      </c>
      <c r="E90" s="33" t="s">
        <v>81</v>
      </c>
      <c r="F90" s="33" t="s">
        <v>7</v>
      </c>
      <c r="G90" s="33" t="s">
        <v>7</v>
      </c>
      <c r="H90" s="33" t="s">
        <v>7</v>
      </c>
      <c r="I90" s="33" t="s">
        <v>8</v>
      </c>
      <c r="J90" s="33" t="s">
        <v>8</v>
      </c>
      <c r="K90" s="34">
        <v>0.2</v>
      </c>
      <c r="L90" s="34" t="str">
        <f>IF(Noms_de_les_cases4[[#This Row],[Nivell 
d''us (%)]]&gt;0.7,"Habitual",IF(Noms_de_les_cases4[[#This Row],[Nivell 
d''us (%)]]&lt;0.3,"Minoritari","Ocasional"))</f>
        <v>Minoritari</v>
      </c>
      <c r="M90" s="33" t="s">
        <v>78</v>
      </c>
      <c r="N90" s="33" t="s">
        <v>17</v>
      </c>
      <c r="O90" t="s">
        <v>1219</v>
      </c>
      <c r="P90" t="s">
        <v>1225</v>
      </c>
    </row>
    <row r="91" spans="1:16" x14ac:dyDescent="0.35">
      <c r="A91" s="1">
        <f t="shared" si="2"/>
        <v>90</v>
      </c>
      <c r="B91" s="1" t="s">
        <v>1402</v>
      </c>
      <c r="C91" t="s">
        <v>67</v>
      </c>
      <c r="D91" t="s">
        <v>6</v>
      </c>
      <c r="E91" s="33" t="s">
        <v>81</v>
      </c>
      <c r="F91" s="33" t="s">
        <v>7</v>
      </c>
      <c r="G91" s="33" t="s">
        <v>7</v>
      </c>
      <c r="H91" s="33" t="s">
        <v>7</v>
      </c>
      <c r="I91" s="33" t="s">
        <v>8</v>
      </c>
      <c r="J91" s="33" t="s">
        <v>8</v>
      </c>
      <c r="K91" s="34">
        <v>0.2</v>
      </c>
      <c r="L91" s="34" t="str">
        <f>IF(Noms_de_les_cases4[[#This Row],[Nivell 
d''us (%)]]&gt;0.7,"Habitual",IF(Noms_de_les_cases4[[#This Row],[Nivell 
d''us (%)]]&lt;0.3,"Minoritari","Ocasional"))</f>
        <v>Minoritari</v>
      </c>
      <c r="M91" s="33" t="s">
        <v>16</v>
      </c>
      <c r="N91" s="33" t="s">
        <v>17</v>
      </c>
      <c r="O91" t="s">
        <v>1221</v>
      </c>
      <c r="P91" t="s">
        <v>1239</v>
      </c>
    </row>
    <row r="92" spans="1:16" x14ac:dyDescent="0.35">
      <c r="A92" s="1">
        <f t="shared" si="2"/>
        <v>91</v>
      </c>
      <c r="B92" s="1" t="s">
        <v>1403</v>
      </c>
      <c r="C92" t="s">
        <v>855</v>
      </c>
      <c r="D92" t="s">
        <v>181</v>
      </c>
      <c r="E92" s="33" t="s">
        <v>81</v>
      </c>
      <c r="F92" s="33" t="s">
        <v>7</v>
      </c>
      <c r="G92" s="33" t="s">
        <v>8</v>
      </c>
      <c r="H92" s="33" t="s">
        <v>7</v>
      </c>
      <c r="I92" s="33" t="s">
        <v>8</v>
      </c>
      <c r="J92" s="33" t="s">
        <v>8</v>
      </c>
      <c r="K92" s="34">
        <v>0.4</v>
      </c>
      <c r="L92" s="34" t="str">
        <f>IF(Noms_de_les_cases4[[#This Row],[Nivell 
d''us (%)]]&gt;0.7,"Habitual",IF(Noms_de_les_cases4[[#This Row],[Nivell 
d''us (%)]]&lt;0.3,"Minoritari","Ocasional"))</f>
        <v>Ocasional</v>
      </c>
      <c r="M92" s="33" t="s">
        <v>14</v>
      </c>
      <c r="N92" s="33" t="s">
        <v>17</v>
      </c>
      <c r="O92" t="s">
        <v>1218</v>
      </c>
      <c r="P92" t="s">
        <v>1228</v>
      </c>
    </row>
    <row r="93" spans="1:16" x14ac:dyDescent="0.35">
      <c r="A93" s="1">
        <f t="shared" si="2"/>
        <v>92</v>
      </c>
      <c r="B93" s="1" t="s">
        <v>1498</v>
      </c>
      <c r="C93" t="s">
        <v>1499</v>
      </c>
      <c r="D93" t="s">
        <v>6</v>
      </c>
      <c r="E93" s="33" t="s">
        <v>81</v>
      </c>
      <c r="F93" s="33" t="s">
        <v>7</v>
      </c>
      <c r="G93" s="33" t="s">
        <v>7</v>
      </c>
      <c r="H93" s="33" t="s">
        <v>7</v>
      </c>
      <c r="I93" s="33" t="s">
        <v>8</v>
      </c>
      <c r="J93" s="33" t="s">
        <v>8</v>
      </c>
      <c r="K93" s="34">
        <v>0.2</v>
      </c>
      <c r="L93" s="34" t="str">
        <f>IF(Noms_de_les_cases4[[#This Row],[Nivell 
d''us (%)]]&gt;0.7,"Habitual",IF(Noms_de_les_cases4[[#This Row],[Nivell 
d''us (%)]]&lt;0.3,"Minoritari","Ocasional"))</f>
        <v>Minoritari</v>
      </c>
      <c r="M93" s="33" t="s">
        <v>14</v>
      </c>
      <c r="N93" s="33" t="s">
        <v>17</v>
      </c>
      <c r="O93" t="s">
        <v>1218</v>
      </c>
      <c r="P93" t="s">
        <v>1228</v>
      </c>
    </row>
    <row r="94" spans="1:16" x14ac:dyDescent="0.35">
      <c r="A94" s="1">
        <f t="shared" si="2"/>
        <v>93</v>
      </c>
      <c r="B94" s="1" t="s">
        <v>1404</v>
      </c>
      <c r="C94" t="s">
        <v>419</v>
      </c>
      <c r="D94" t="s">
        <v>86</v>
      </c>
      <c r="E94" s="33" t="s">
        <v>81</v>
      </c>
      <c r="F94" s="33" t="s">
        <v>7</v>
      </c>
      <c r="G94" s="33" t="s">
        <v>7</v>
      </c>
      <c r="H94" s="33" t="s">
        <v>7</v>
      </c>
      <c r="I94" s="33" t="s">
        <v>8</v>
      </c>
      <c r="J94" s="33" t="s">
        <v>8</v>
      </c>
      <c r="K94" s="34">
        <v>0.2</v>
      </c>
      <c r="L94" s="34" t="str">
        <f>IF(Noms_de_les_cases4[[#This Row],[Nivell 
d''us (%)]]&gt;0.7,"Habitual",IF(Noms_de_les_cases4[[#This Row],[Nivell 
d''us (%)]]&lt;0.3,"Minoritari","Ocasional"))</f>
        <v>Minoritari</v>
      </c>
      <c r="M94" s="33" t="s">
        <v>14</v>
      </c>
      <c r="N94" s="33" t="s">
        <v>17</v>
      </c>
      <c r="O94" t="s">
        <v>1218</v>
      </c>
      <c r="P94" t="s">
        <v>1228</v>
      </c>
    </row>
    <row r="95" spans="1:16" x14ac:dyDescent="0.35">
      <c r="A95" s="1">
        <f t="shared" si="2"/>
        <v>94</v>
      </c>
      <c r="B95" s="1" t="s">
        <v>1405</v>
      </c>
      <c r="C95" t="s">
        <v>883</v>
      </c>
      <c r="D95" t="s">
        <v>181</v>
      </c>
      <c r="E95" s="33" t="s">
        <v>81</v>
      </c>
      <c r="F95" s="33" t="s">
        <v>7</v>
      </c>
      <c r="G95" s="33" t="s">
        <v>7</v>
      </c>
      <c r="H95" s="33" t="s">
        <v>7</v>
      </c>
      <c r="I95" s="33" t="s">
        <v>8</v>
      </c>
      <c r="J95" s="33" t="s">
        <v>7</v>
      </c>
      <c r="K95" s="34">
        <v>0.8</v>
      </c>
      <c r="L95" s="34" t="str">
        <f>IF(Noms_de_les_cases4[[#This Row],[Nivell 
d''us (%)]]&gt;0.7,"Habitual",IF(Noms_de_les_cases4[[#This Row],[Nivell 
d''us (%)]]&lt;0.3,"Minoritari","Ocasional"))</f>
        <v>Habitual</v>
      </c>
      <c r="M95" s="33" t="s">
        <v>14</v>
      </c>
      <c r="N95" s="33" t="s">
        <v>17</v>
      </c>
      <c r="O95" t="s">
        <v>1218</v>
      </c>
      <c r="P95" t="s">
        <v>1228</v>
      </c>
    </row>
    <row r="96" spans="1:16" x14ac:dyDescent="0.35">
      <c r="A96" s="1">
        <f t="shared" si="2"/>
        <v>95</v>
      </c>
      <c r="B96" s="1" t="s">
        <v>1503</v>
      </c>
      <c r="C96" t="s">
        <v>428</v>
      </c>
      <c r="D96" t="s">
        <v>86</v>
      </c>
      <c r="E96" s="33" t="s">
        <v>81</v>
      </c>
      <c r="F96" s="33" t="s">
        <v>7</v>
      </c>
      <c r="G96" s="33" t="s">
        <v>7</v>
      </c>
      <c r="H96" s="33" t="s">
        <v>7</v>
      </c>
      <c r="I96" s="33" t="s">
        <v>8</v>
      </c>
      <c r="J96" s="33" t="s">
        <v>8</v>
      </c>
      <c r="K96" s="34">
        <v>0.2</v>
      </c>
      <c r="L96" s="34" t="str">
        <f>IF(Noms_de_les_cases4[[#This Row],[Nivell 
d''us (%)]]&gt;0.7,"Habitual",IF(Noms_de_les_cases4[[#This Row],[Nivell 
d''us (%)]]&lt;0.3,"Minoritari","Ocasional"))</f>
        <v>Minoritari</v>
      </c>
      <c r="M96" s="33" t="s">
        <v>14</v>
      </c>
      <c r="N96" s="33" t="s">
        <v>17</v>
      </c>
      <c r="O96" t="s">
        <v>1218</v>
      </c>
      <c r="P96" t="s">
        <v>1228</v>
      </c>
    </row>
    <row r="97" spans="1:16" x14ac:dyDescent="0.35">
      <c r="A97" s="1">
        <f t="shared" si="2"/>
        <v>96</v>
      </c>
      <c r="B97" s="1" t="s">
        <v>1475</v>
      </c>
      <c r="C97" t="s">
        <v>982</v>
      </c>
      <c r="D97" t="s">
        <v>89</v>
      </c>
      <c r="E97" s="33" t="s">
        <v>81</v>
      </c>
      <c r="F97" s="33" t="s">
        <v>7</v>
      </c>
      <c r="G97" s="33" t="s">
        <v>7</v>
      </c>
      <c r="H97" s="33" t="s">
        <v>7</v>
      </c>
      <c r="I97" s="33" t="s">
        <v>8</v>
      </c>
      <c r="J97" s="33" t="s">
        <v>7</v>
      </c>
      <c r="K97" s="34">
        <v>0.8</v>
      </c>
      <c r="L97" s="34" t="str">
        <f>IF(Noms_de_les_cases4[[#This Row],[Nivell 
d''us (%)]]&gt;0.7,"Habitual",IF(Noms_de_les_cases4[[#This Row],[Nivell 
d''us (%)]]&lt;0.3,"Minoritari","Ocasional"))</f>
        <v>Habitual</v>
      </c>
      <c r="M97" s="33" t="s">
        <v>14</v>
      </c>
      <c r="N97" s="33" t="s">
        <v>17</v>
      </c>
      <c r="O97" t="s">
        <v>1218</v>
      </c>
      <c r="P97" t="s">
        <v>1228</v>
      </c>
    </row>
    <row r="98" spans="1:16" x14ac:dyDescent="0.35">
      <c r="A98" s="1">
        <f t="shared" si="2"/>
        <v>97</v>
      </c>
      <c r="B98" s="1" t="s">
        <v>1406</v>
      </c>
      <c r="C98" t="s">
        <v>997</v>
      </c>
      <c r="D98" t="s">
        <v>89</v>
      </c>
      <c r="E98" s="33" t="s">
        <v>81</v>
      </c>
      <c r="F98" s="33" t="s">
        <v>7</v>
      </c>
      <c r="G98" s="33" t="s">
        <v>7</v>
      </c>
      <c r="H98" s="33" t="s">
        <v>7</v>
      </c>
      <c r="I98" s="33" t="s">
        <v>7</v>
      </c>
      <c r="J98" s="33" t="s">
        <v>7</v>
      </c>
      <c r="K98" s="34">
        <v>0.6</v>
      </c>
      <c r="L98" s="34" t="str">
        <f>IF(Noms_de_les_cases4[[#This Row],[Nivell 
d''us (%)]]&gt;0.7,"Habitual",IF(Noms_de_les_cases4[[#This Row],[Nivell 
d''us (%)]]&lt;0.3,"Minoritari","Ocasional"))</f>
        <v>Ocasional</v>
      </c>
      <c r="M98" s="33" t="s">
        <v>14</v>
      </c>
      <c r="N98" s="33" t="s">
        <v>17</v>
      </c>
      <c r="O98" t="s">
        <v>1218</v>
      </c>
      <c r="P98" t="s">
        <v>1273</v>
      </c>
    </row>
    <row r="99" spans="1:16" x14ac:dyDescent="0.35">
      <c r="A99" s="1">
        <f t="shared" si="2"/>
        <v>98</v>
      </c>
      <c r="B99" s="1" t="s">
        <v>1406</v>
      </c>
      <c r="C99" t="s">
        <v>254</v>
      </c>
      <c r="D99" t="s">
        <v>88</v>
      </c>
      <c r="E99" s="33" t="s">
        <v>81</v>
      </c>
      <c r="F99" s="33" t="s">
        <v>7</v>
      </c>
      <c r="G99" s="33" t="s">
        <v>7</v>
      </c>
      <c r="H99" s="33" t="s">
        <v>7</v>
      </c>
      <c r="I99" s="33" t="s">
        <v>7</v>
      </c>
      <c r="J99" s="33" t="s">
        <v>7</v>
      </c>
      <c r="K99" s="34">
        <v>0.6</v>
      </c>
      <c r="L99" s="34" t="str">
        <f>IF(Noms_de_les_cases4[[#This Row],[Nivell 
d''us (%)]]&gt;0.7,"Habitual",IF(Noms_de_les_cases4[[#This Row],[Nivell 
d''us (%)]]&lt;0.3,"Minoritari","Ocasional"))</f>
        <v>Ocasional</v>
      </c>
      <c r="M99" s="33" t="s">
        <v>14</v>
      </c>
      <c r="N99" s="33" t="s">
        <v>17</v>
      </c>
      <c r="O99" t="s">
        <v>1218</v>
      </c>
      <c r="P99" t="s">
        <v>1273</v>
      </c>
    </row>
    <row r="100" spans="1:16" x14ac:dyDescent="0.35">
      <c r="A100" s="1">
        <f t="shared" si="2"/>
        <v>99</v>
      </c>
      <c r="B100" s="1" t="s">
        <v>1446</v>
      </c>
      <c r="C100" t="s">
        <v>737</v>
      </c>
      <c r="D100" t="s">
        <v>84</v>
      </c>
      <c r="E100" s="33" t="s">
        <v>82</v>
      </c>
      <c r="F100" s="33" t="s">
        <v>7</v>
      </c>
      <c r="G100" s="33" t="s">
        <v>7</v>
      </c>
      <c r="H100" s="33" t="s">
        <v>8</v>
      </c>
      <c r="I100" s="33" t="s">
        <v>8</v>
      </c>
      <c r="J100" s="33" t="s">
        <v>7</v>
      </c>
      <c r="K100" s="34">
        <v>0.6</v>
      </c>
      <c r="L100" s="34" t="str">
        <f>IF(Noms_de_les_cases4[[#This Row],[Nivell 
d''us (%)]]&gt;0.7,"Habitual",IF(Noms_de_les_cases4[[#This Row],[Nivell 
d''us (%)]]&lt;0.3,"Minoritari","Ocasional"))</f>
        <v>Ocasional</v>
      </c>
      <c r="M100" s="33" t="s">
        <v>78</v>
      </c>
      <c r="N100" s="33" t="s">
        <v>17</v>
      </c>
      <c r="O100" t="s">
        <v>1218</v>
      </c>
      <c r="P100" t="s">
        <v>1224</v>
      </c>
    </row>
    <row r="101" spans="1:16" x14ac:dyDescent="0.35">
      <c r="A101" s="1">
        <f t="shared" si="2"/>
        <v>100</v>
      </c>
      <c r="B101" s="1" t="s">
        <v>1408</v>
      </c>
      <c r="C101" t="s">
        <v>1013</v>
      </c>
      <c r="D101" t="s">
        <v>89</v>
      </c>
      <c r="E101" s="33" t="s">
        <v>81</v>
      </c>
      <c r="F101" s="33" t="s">
        <v>7</v>
      </c>
      <c r="G101" s="33" t="s">
        <v>7</v>
      </c>
      <c r="H101" s="33" t="s">
        <v>7</v>
      </c>
      <c r="I101" s="33" t="s">
        <v>7</v>
      </c>
      <c r="J101" s="33" t="s">
        <v>7</v>
      </c>
      <c r="K101" s="34">
        <v>0.6</v>
      </c>
      <c r="L101" s="34" t="str">
        <f>IF(Noms_de_les_cases4[[#This Row],[Nivell 
d''us (%)]]&gt;0.7,"Habitual",IF(Noms_de_les_cases4[[#This Row],[Nivell 
d''us (%)]]&lt;0.3,"Minoritari","Ocasional"))</f>
        <v>Ocasional</v>
      </c>
      <c r="M101" s="33" t="s">
        <v>78</v>
      </c>
      <c r="N101" s="33" t="s">
        <v>17</v>
      </c>
      <c r="O101" t="s">
        <v>1218</v>
      </c>
      <c r="P101" t="s">
        <v>1224</v>
      </c>
    </row>
    <row r="102" spans="1:16" x14ac:dyDescent="0.35">
      <c r="A102" s="1">
        <f t="shared" si="2"/>
        <v>101</v>
      </c>
      <c r="B102" s="1" t="s">
        <v>311</v>
      </c>
      <c r="C102" t="s">
        <v>309</v>
      </c>
      <c r="D102" t="s">
        <v>86</v>
      </c>
      <c r="E102" s="33" t="s">
        <v>82</v>
      </c>
      <c r="F102" s="33" t="s">
        <v>7</v>
      </c>
      <c r="G102" s="33" t="s">
        <v>7</v>
      </c>
      <c r="H102" s="33" t="s">
        <v>7</v>
      </c>
      <c r="I102" s="33" t="s">
        <v>8</v>
      </c>
      <c r="J102" s="33" t="s">
        <v>8</v>
      </c>
      <c r="K102" s="34">
        <v>0.4</v>
      </c>
      <c r="L102" s="34" t="str">
        <f>IF(Noms_de_les_cases4[[#This Row],[Nivell 
d''us (%)]]&gt;0.7,"Habitual",IF(Noms_de_les_cases4[[#This Row],[Nivell 
d''us (%)]]&lt;0.3,"Minoritari","Ocasional"))</f>
        <v>Ocasional</v>
      </c>
      <c r="M102" s="33" t="s">
        <v>15</v>
      </c>
      <c r="N102" s="33" t="s">
        <v>17</v>
      </c>
      <c r="O102" t="s">
        <v>1221</v>
      </c>
      <c r="P102" t="s">
        <v>1268</v>
      </c>
    </row>
    <row r="103" spans="1:16" x14ac:dyDescent="0.35">
      <c r="A103" s="1">
        <f t="shared" si="2"/>
        <v>102</v>
      </c>
      <c r="B103" s="1" t="s">
        <v>719</v>
      </c>
      <c r="C103" t="s">
        <v>720</v>
      </c>
      <c r="D103" t="s">
        <v>84</v>
      </c>
      <c r="E103" s="33" t="s">
        <v>82</v>
      </c>
      <c r="F103" s="33" t="s">
        <v>7</v>
      </c>
      <c r="G103" s="33" t="s">
        <v>7</v>
      </c>
      <c r="H103" s="33" t="s">
        <v>7</v>
      </c>
      <c r="I103" s="33" t="s">
        <v>7</v>
      </c>
      <c r="J103" s="33" t="s">
        <v>7</v>
      </c>
      <c r="K103" s="34">
        <v>0.8</v>
      </c>
      <c r="L103" s="34" t="str">
        <f>IF(Noms_de_les_cases4[[#This Row],[Nivell 
d''us (%)]]&gt;0.7,"Habitual",IF(Noms_de_les_cases4[[#This Row],[Nivell 
d''us (%)]]&lt;0.3,"Minoritari","Ocasional"))</f>
        <v>Habitual</v>
      </c>
      <c r="M103" s="33" t="s">
        <v>281</v>
      </c>
      <c r="N103" s="33" t="s">
        <v>17</v>
      </c>
      <c r="O103" t="s">
        <v>1218</v>
      </c>
      <c r="P103" t="s">
        <v>1271</v>
      </c>
    </row>
    <row r="104" spans="1:16" x14ac:dyDescent="0.35">
      <c r="A104" s="1">
        <f t="shared" si="2"/>
        <v>103</v>
      </c>
      <c r="B104" s="1" t="s">
        <v>1042</v>
      </c>
      <c r="C104" t="s">
        <v>315</v>
      </c>
      <c r="D104" t="s">
        <v>92</v>
      </c>
      <c r="E104" s="33" t="s">
        <v>82</v>
      </c>
      <c r="F104" s="33" t="s">
        <v>7</v>
      </c>
      <c r="G104" s="33" t="s">
        <v>7</v>
      </c>
      <c r="H104" s="33" t="s">
        <v>7</v>
      </c>
      <c r="I104" s="33" t="s">
        <v>8</v>
      </c>
      <c r="J104" s="33" t="s">
        <v>8</v>
      </c>
      <c r="K104" s="34">
        <v>0.2</v>
      </c>
      <c r="L104" s="34" t="str">
        <f>IF(Noms_de_les_cases4[[#This Row],[Nivell 
d''us (%)]]&gt;0.7,"Habitual",IF(Noms_de_les_cases4[[#This Row],[Nivell 
d''us (%)]]&lt;0.3,"Minoritari","Ocasional"))</f>
        <v>Minoritari</v>
      </c>
      <c r="M104" s="33" t="s">
        <v>15</v>
      </c>
      <c r="N104" s="33" t="s">
        <v>19</v>
      </c>
      <c r="O104" t="s">
        <v>1221</v>
      </c>
      <c r="P104" t="s">
        <v>1273</v>
      </c>
    </row>
    <row r="105" spans="1:16" x14ac:dyDescent="0.35">
      <c r="A105" s="1">
        <f t="shared" si="2"/>
        <v>104</v>
      </c>
      <c r="B105" s="1" t="s">
        <v>795</v>
      </c>
      <c r="C105" t="s">
        <v>792</v>
      </c>
      <c r="D105" t="s">
        <v>24</v>
      </c>
      <c r="E105" s="33" t="s">
        <v>82</v>
      </c>
      <c r="F105" s="33" t="s">
        <v>7</v>
      </c>
      <c r="G105" s="33" t="s">
        <v>7</v>
      </c>
      <c r="H105" s="33" t="s">
        <v>7</v>
      </c>
      <c r="I105" s="33" t="s">
        <v>8</v>
      </c>
      <c r="J105" s="33" t="s">
        <v>8</v>
      </c>
      <c r="K105" s="34">
        <v>0.4</v>
      </c>
      <c r="L105" s="34" t="str">
        <f>IF(Noms_de_les_cases4[[#This Row],[Nivell 
d''us (%)]]&gt;0.7,"Habitual",IF(Noms_de_les_cases4[[#This Row],[Nivell 
d''us (%)]]&lt;0.3,"Minoritari","Ocasional"))</f>
        <v>Ocasional</v>
      </c>
      <c r="M105" s="33" t="s">
        <v>15</v>
      </c>
      <c r="N105" s="33" t="s">
        <v>18</v>
      </c>
      <c r="O105" t="s">
        <v>1218</v>
      </c>
      <c r="P105" t="s">
        <v>1268</v>
      </c>
    </row>
    <row r="106" spans="1:16" x14ac:dyDescent="0.35">
      <c r="A106" s="1">
        <f t="shared" si="2"/>
        <v>105</v>
      </c>
      <c r="B106" s="1" t="s">
        <v>924</v>
      </c>
      <c r="C106" t="s">
        <v>921</v>
      </c>
      <c r="D106" t="s">
        <v>89</v>
      </c>
      <c r="E106" s="33" t="s">
        <v>82</v>
      </c>
      <c r="F106" s="33" t="s">
        <v>7</v>
      </c>
      <c r="G106" s="33" t="s">
        <v>7</v>
      </c>
      <c r="H106" s="33" t="s">
        <v>7</v>
      </c>
      <c r="I106" s="33" t="s">
        <v>8</v>
      </c>
      <c r="J106" s="33" t="s">
        <v>8</v>
      </c>
      <c r="K106" s="34">
        <v>0.4</v>
      </c>
      <c r="L106" s="34" t="str">
        <f>IF(Noms_de_les_cases4[[#This Row],[Nivell 
d''us (%)]]&gt;0.7,"Habitual",IF(Noms_de_les_cases4[[#This Row],[Nivell 
d''us (%)]]&lt;0.3,"Minoritari","Ocasional"))</f>
        <v>Ocasional</v>
      </c>
      <c r="M106" s="33" t="s">
        <v>15</v>
      </c>
      <c r="N106" s="33" t="s">
        <v>18</v>
      </c>
      <c r="O106" t="s">
        <v>1221</v>
      </c>
      <c r="P106" t="s">
        <v>1268</v>
      </c>
    </row>
    <row r="107" spans="1:16" x14ac:dyDescent="0.35">
      <c r="A107" s="1">
        <f t="shared" si="2"/>
        <v>106</v>
      </c>
      <c r="B107" s="1" t="s">
        <v>721</v>
      </c>
      <c r="C107" t="s">
        <v>720</v>
      </c>
      <c r="D107" t="s">
        <v>84</v>
      </c>
      <c r="E107" s="33" t="s">
        <v>82</v>
      </c>
      <c r="F107" s="33" t="s">
        <v>7</v>
      </c>
      <c r="G107" s="33" t="s">
        <v>7</v>
      </c>
      <c r="H107" s="33" t="s">
        <v>7</v>
      </c>
      <c r="I107" s="33" t="s">
        <v>8</v>
      </c>
      <c r="J107" s="33" t="s">
        <v>7</v>
      </c>
      <c r="K107" s="34">
        <v>0.6</v>
      </c>
      <c r="L107" s="34" t="str">
        <f>IF(Noms_de_les_cases4[[#This Row],[Nivell 
d''us (%)]]&gt;0.7,"Habitual",IF(Noms_de_les_cases4[[#This Row],[Nivell 
d''us (%)]]&lt;0.3,"Minoritari","Ocasional"))</f>
        <v>Ocasional</v>
      </c>
      <c r="M107" s="33" t="s">
        <v>281</v>
      </c>
      <c r="N107" s="33" t="s">
        <v>17</v>
      </c>
      <c r="O107" t="s">
        <v>1234</v>
      </c>
      <c r="P107" t="s">
        <v>1271</v>
      </c>
    </row>
    <row r="108" spans="1:16" x14ac:dyDescent="0.35">
      <c r="A108" s="1">
        <f t="shared" si="2"/>
        <v>107</v>
      </c>
      <c r="B108" s="1" t="s">
        <v>130</v>
      </c>
      <c r="C108" t="s">
        <v>131</v>
      </c>
      <c r="D108" t="s">
        <v>90</v>
      </c>
      <c r="E108" s="33" t="s">
        <v>82</v>
      </c>
      <c r="F108" s="33" t="s">
        <v>7</v>
      </c>
      <c r="G108" s="33" t="s">
        <v>7</v>
      </c>
      <c r="H108" s="33" t="s">
        <v>7</v>
      </c>
      <c r="I108" s="33" t="s">
        <v>7</v>
      </c>
      <c r="J108" s="33" t="s">
        <v>7</v>
      </c>
      <c r="K108" s="34">
        <v>0.6</v>
      </c>
      <c r="L108" s="34" t="str">
        <f>IF(Noms_de_les_cases4[[#This Row],[Nivell 
d''us (%)]]&gt;0.7,"Habitual",IF(Noms_de_les_cases4[[#This Row],[Nivell 
d''us (%)]]&lt;0.3,"Minoritari","Ocasional"))</f>
        <v>Ocasional</v>
      </c>
      <c r="M108" s="33" t="s">
        <v>78</v>
      </c>
      <c r="N108" s="33" t="s">
        <v>18</v>
      </c>
      <c r="O108" t="s">
        <v>1218</v>
      </c>
      <c r="P108" t="s">
        <v>1224</v>
      </c>
    </row>
    <row r="109" spans="1:16" x14ac:dyDescent="0.35">
      <c r="A109" s="1">
        <f t="shared" si="2"/>
        <v>108</v>
      </c>
      <c r="B109" s="1" t="s">
        <v>241</v>
      </c>
      <c r="C109" t="s">
        <v>240</v>
      </c>
      <c r="D109" t="s">
        <v>88</v>
      </c>
      <c r="E109" s="33" t="s">
        <v>82</v>
      </c>
      <c r="F109" s="33" t="s">
        <v>7</v>
      </c>
      <c r="G109" s="33" t="s">
        <v>7</v>
      </c>
      <c r="H109" s="33" t="s">
        <v>7</v>
      </c>
      <c r="I109" s="33" t="s">
        <v>8</v>
      </c>
      <c r="J109" s="33" t="s">
        <v>8</v>
      </c>
      <c r="K109" s="34">
        <v>0.4</v>
      </c>
      <c r="L109" s="34" t="str">
        <f>IF(Noms_de_les_cases4[[#This Row],[Nivell 
d''us (%)]]&gt;0.7,"Habitual",IF(Noms_de_les_cases4[[#This Row],[Nivell 
d''us (%)]]&lt;0.3,"Minoritari","Ocasional"))</f>
        <v>Ocasional</v>
      </c>
      <c r="M109" s="33" t="s">
        <v>15</v>
      </c>
      <c r="N109" s="33" t="s">
        <v>18</v>
      </c>
      <c r="O109" t="s">
        <v>1221</v>
      </c>
      <c r="P109" t="s">
        <v>1268</v>
      </c>
    </row>
    <row r="110" spans="1:16" x14ac:dyDescent="0.35">
      <c r="A110" s="1">
        <f t="shared" si="2"/>
        <v>109</v>
      </c>
      <c r="B110" s="1" t="s">
        <v>1533</v>
      </c>
      <c r="C110" t="s">
        <v>106</v>
      </c>
      <c r="D110" t="s">
        <v>90</v>
      </c>
      <c r="E110" s="33" t="s">
        <v>82</v>
      </c>
      <c r="F110" s="33" t="s">
        <v>7</v>
      </c>
      <c r="G110" s="33" t="s">
        <v>7</v>
      </c>
      <c r="H110" s="33" t="s">
        <v>7</v>
      </c>
      <c r="I110" s="33" t="s">
        <v>8</v>
      </c>
      <c r="J110" s="33" t="s">
        <v>8</v>
      </c>
      <c r="K110" s="34">
        <v>0.2</v>
      </c>
      <c r="L110" s="34" t="str">
        <f>IF(Noms_de_les_cases4[[#This Row],[Nivell 
d''us (%)]]&gt;0.7,"Habitual",IF(Noms_de_les_cases4[[#This Row],[Nivell 
d''us (%)]]&lt;0.3,"Minoritari","Ocasional"))</f>
        <v>Minoritari</v>
      </c>
      <c r="M110" s="33" t="s">
        <v>15</v>
      </c>
      <c r="N110" s="33" t="s">
        <v>17</v>
      </c>
      <c r="O110" t="s">
        <v>1218</v>
      </c>
      <c r="P110" t="s">
        <v>1268</v>
      </c>
    </row>
    <row r="111" spans="1:16" x14ac:dyDescent="0.35">
      <c r="A111" s="1">
        <f t="shared" si="2"/>
        <v>110</v>
      </c>
      <c r="B111" s="1" t="s">
        <v>748</v>
      </c>
      <c r="C111" t="s">
        <v>749</v>
      </c>
      <c r="D111" t="s">
        <v>84</v>
      </c>
      <c r="E111" s="33" t="s">
        <v>82</v>
      </c>
      <c r="F111" s="33" t="s">
        <v>7</v>
      </c>
      <c r="G111" s="33" t="s">
        <v>7</v>
      </c>
      <c r="H111" s="33" t="s">
        <v>8</v>
      </c>
      <c r="I111" s="33" t="s">
        <v>7</v>
      </c>
      <c r="J111" s="33" t="s">
        <v>7</v>
      </c>
      <c r="K111" s="34">
        <v>0.6</v>
      </c>
      <c r="L111" s="34" t="str">
        <f>IF(Noms_de_les_cases4[[#This Row],[Nivell 
d''us (%)]]&gt;0.7,"Habitual",IF(Noms_de_les_cases4[[#This Row],[Nivell 
d''us (%)]]&lt;0.3,"Minoritari","Ocasional"))</f>
        <v>Ocasional</v>
      </c>
      <c r="M111" s="33" t="s">
        <v>14</v>
      </c>
      <c r="N111" s="33" t="s">
        <v>17</v>
      </c>
      <c r="O111" t="s">
        <v>1218</v>
      </c>
      <c r="P111" t="s">
        <v>1228</v>
      </c>
    </row>
    <row r="112" spans="1:16" x14ac:dyDescent="0.35">
      <c r="A112" s="1">
        <f t="shared" si="2"/>
        <v>111</v>
      </c>
      <c r="B112" s="1" t="s">
        <v>420</v>
      </c>
      <c r="C112" t="s">
        <v>421</v>
      </c>
      <c r="D112" t="s">
        <v>86</v>
      </c>
      <c r="E112" s="33" t="s">
        <v>82</v>
      </c>
      <c r="F112" s="33" t="s">
        <v>7</v>
      </c>
      <c r="G112" s="33" t="s">
        <v>7</v>
      </c>
      <c r="H112" s="33" t="s">
        <v>7</v>
      </c>
      <c r="I112" s="33" t="s">
        <v>7</v>
      </c>
      <c r="J112" s="33" t="s">
        <v>7</v>
      </c>
      <c r="K112" s="34">
        <v>0.6</v>
      </c>
      <c r="L112" s="34" t="str">
        <f>IF(Noms_de_les_cases4[[#This Row],[Nivell 
d''us (%)]]&gt;0.7,"Habitual",IF(Noms_de_les_cases4[[#This Row],[Nivell 
d''us (%)]]&lt;0.3,"Minoritari","Ocasional"))</f>
        <v>Ocasional</v>
      </c>
      <c r="M112" s="33" t="s">
        <v>14</v>
      </c>
      <c r="N112" s="33" t="s">
        <v>17</v>
      </c>
      <c r="O112" t="s">
        <v>1218</v>
      </c>
      <c r="P112" t="s">
        <v>1228</v>
      </c>
    </row>
    <row r="113" spans="1:16" x14ac:dyDescent="0.35">
      <c r="A113" s="1">
        <f t="shared" si="2"/>
        <v>112</v>
      </c>
      <c r="B113" s="1" t="s">
        <v>1459</v>
      </c>
      <c r="C113" t="s">
        <v>914</v>
      </c>
      <c r="D113" t="s">
        <v>89</v>
      </c>
      <c r="E113" s="33" t="s">
        <v>81</v>
      </c>
      <c r="F113" s="33" t="s">
        <v>7</v>
      </c>
      <c r="G113" s="33" t="s">
        <v>7</v>
      </c>
      <c r="H113" s="33" t="s">
        <v>7</v>
      </c>
      <c r="I113" s="33" t="s">
        <v>8</v>
      </c>
      <c r="J113" s="33" t="s">
        <v>8</v>
      </c>
      <c r="K113" s="34">
        <v>0.2</v>
      </c>
      <c r="L113" s="34" t="str">
        <f>IF(Noms_de_les_cases4[[#This Row],[Nivell 
d''us (%)]]&gt;0.7,"Habitual",IF(Noms_de_les_cases4[[#This Row],[Nivell 
d''us (%)]]&lt;0.3,"Minoritari","Ocasional"))</f>
        <v>Minoritari</v>
      </c>
      <c r="M113" s="33" t="s">
        <v>15</v>
      </c>
      <c r="N113" s="33" t="s">
        <v>17</v>
      </c>
      <c r="O113" t="s">
        <v>1221</v>
      </c>
      <c r="P113" t="s">
        <v>1270</v>
      </c>
    </row>
    <row r="114" spans="1:16" x14ac:dyDescent="0.35">
      <c r="A114" s="1">
        <f t="shared" si="2"/>
        <v>113</v>
      </c>
      <c r="B114" s="1" t="s">
        <v>1409</v>
      </c>
      <c r="C114" t="s">
        <v>72</v>
      </c>
      <c r="D114" t="s">
        <v>6</v>
      </c>
      <c r="E114" s="33" t="s">
        <v>81</v>
      </c>
      <c r="F114" s="33" t="s">
        <v>7</v>
      </c>
      <c r="G114" s="33" t="s">
        <v>7</v>
      </c>
      <c r="H114" s="33" t="s">
        <v>7</v>
      </c>
      <c r="I114" s="33" t="s">
        <v>7</v>
      </c>
      <c r="J114" s="33" t="s">
        <v>8</v>
      </c>
      <c r="K114" s="34">
        <v>0.4</v>
      </c>
      <c r="L114" s="34" t="str">
        <f>IF(Noms_de_les_cases4[[#This Row],[Nivell 
d''us (%)]]&gt;0.7,"Habitual",IF(Noms_de_les_cases4[[#This Row],[Nivell 
d''us (%)]]&lt;0.3,"Minoritari","Ocasional"))</f>
        <v>Ocasional</v>
      </c>
      <c r="M114" s="33" t="s">
        <v>15</v>
      </c>
      <c r="N114" s="33" t="s">
        <v>17</v>
      </c>
      <c r="O114" t="s">
        <v>1221</v>
      </c>
      <c r="P114" t="s">
        <v>1239</v>
      </c>
    </row>
    <row r="115" spans="1:16" x14ac:dyDescent="0.35">
      <c r="A115" s="1">
        <f t="shared" si="2"/>
        <v>114</v>
      </c>
      <c r="B115" s="1" t="s">
        <v>1410</v>
      </c>
      <c r="C115" t="s">
        <v>454</v>
      </c>
      <c r="D115" t="s">
        <v>86</v>
      </c>
      <c r="E115" s="33" t="s">
        <v>81</v>
      </c>
      <c r="F115" s="33" t="s">
        <v>7</v>
      </c>
      <c r="G115" s="33" t="s">
        <v>7</v>
      </c>
      <c r="H115" s="33" t="s">
        <v>7</v>
      </c>
      <c r="I115" s="33" t="s">
        <v>8</v>
      </c>
      <c r="J115" s="33" t="s">
        <v>8</v>
      </c>
      <c r="K115" s="34">
        <v>0.2</v>
      </c>
      <c r="L115" s="34" t="str">
        <f>IF(Noms_de_les_cases4[[#This Row],[Nivell 
d''us (%)]]&gt;0.7,"Habitual",IF(Noms_de_les_cases4[[#This Row],[Nivell 
d''us (%)]]&lt;0.3,"Minoritari","Ocasional"))</f>
        <v>Minoritari</v>
      </c>
      <c r="M115" s="33" t="s">
        <v>16</v>
      </c>
      <c r="N115" s="33" t="s">
        <v>17</v>
      </c>
      <c r="O115" t="s">
        <v>1221</v>
      </c>
      <c r="P115" t="s">
        <v>1239</v>
      </c>
    </row>
    <row r="116" spans="1:16" x14ac:dyDescent="0.35">
      <c r="A116" s="1">
        <f t="shared" si="2"/>
        <v>115</v>
      </c>
      <c r="B116" s="1" t="s">
        <v>1382</v>
      </c>
      <c r="C116" t="s">
        <v>737</v>
      </c>
      <c r="D116" t="s">
        <v>84</v>
      </c>
      <c r="E116" s="33" t="s">
        <v>81</v>
      </c>
      <c r="F116" s="33" t="s">
        <v>7</v>
      </c>
      <c r="G116" s="33" t="s">
        <v>7</v>
      </c>
      <c r="H116" s="33" t="s">
        <v>7</v>
      </c>
      <c r="I116" s="33" t="s">
        <v>7</v>
      </c>
      <c r="J116" s="33" t="s">
        <v>8</v>
      </c>
      <c r="K116" s="34">
        <v>0.2</v>
      </c>
      <c r="L116" s="34" t="str">
        <f>IF(Noms_de_les_cases4[[#This Row],[Nivell 
d''us (%)]]&gt;0.7,"Habitual",IF(Noms_de_les_cases4[[#This Row],[Nivell 
d''us (%)]]&lt;0.3,"Minoritari","Ocasional"))</f>
        <v>Minoritari</v>
      </c>
      <c r="M116" s="33" t="s">
        <v>16</v>
      </c>
      <c r="N116" s="33" t="s">
        <v>17</v>
      </c>
      <c r="O116" t="s">
        <v>1221</v>
      </c>
      <c r="P116" t="s">
        <v>1239</v>
      </c>
    </row>
    <row r="117" spans="1:16" x14ac:dyDescent="0.35">
      <c r="A117" s="1">
        <f t="shared" si="2"/>
        <v>116</v>
      </c>
      <c r="B117" s="1" t="s">
        <v>1447</v>
      </c>
      <c r="C117" t="s">
        <v>737</v>
      </c>
      <c r="D117" t="s">
        <v>84</v>
      </c>
      <c r="E117" s="33" t="s">
        <v>82</v>
      </c>
      <c r="F117" s="33" t="s">
        <v>7</v>
      </c>
      <c r="G117" s="33" t="s">
        <v>7</v>
      </c>
      <c r="H117" s="33" t="s">
        <v>8</v>
      </c>
      <c r="I117" s="33" t="s">
        <v>8</v>
      </c>
      <c r="J117" s="33" t="s">
        <v>8</v>
      </c>
      <c r="K117" s="34">
        <v>0.2</v>
      </c>
      <c r="L117" s="34" t="str">
        <f>IF(Noms_de_les_cases4[[#This Row],[Nivell 
d''us (%)]]&gt;0.7,"Habitual",IF(Noms_de_les_cases4[[#This Row],[Nivell 
d''us (%)]]&lt;0.3,"Minoritari","Ocasional"))</f>
        <v>Minoritari</v>
      </c>
      <c r="M117" s="33" t="s">
        <v>15</v>
      </c>
      <c r="N117" s="33" t="s">
        <v>17</v>
      </c>
      <c r="O117" t="s">
        <v>1218</v>
      </c>
      <c r="P117" t="s">
        <v>1273</v>
      </c>
    </row>
    <row r="118" spans="1:16" x14ac:dyDescent="0.35">
      <c r="A118" s="1">
        <f t="shared" si="2"/>
        <v>117</v>
      </c>
      <c r="B118" s="1" t="s">
        <v>1412</v>
      </c>
      <c r="C118" t="s">
        <v>952</v>
      </c>
      <c r="D118" t="s">
        <v>89</v>
      </c>
      <c r="E118" s="33" t="s">
        <v>81</v>
      </c>
      <c r="F118" s="33" t="s">
        <v>7</v>
      </c>
      <c r="G118" s="33" t="s">
        <v>7</v>
      </c>
      <c r="H118" s="33" t="s">
        <v>7</v>
      </c>
      <c r="I118" s="33" t="s">
        <v>7</v>
      </c>
      <c r="J118" s="33" t="s">
        <v>7</v>
      </c>
      <c r="K118" s="34">
        <v>0.6</v>
      </c>
      <c r="L118" s="34" t="str">
        <f>IF(Noms_de_les_cases4[[#This Row],[Nivell 
d''us (%)]]&gt;0.7,"Habitual",IF(Noms_de_les_cases4[[#This Row],[Nivell 
d''us (%)]]&lt;0.3,"Minoritari","Ocasional"))</f>
        <v>Ocasional</v>
      </c>
      <c r="M118" s="33" t="s">
        <v>15</v>
      </c>
      <c r="N118" s="33" t="s">
        <v>17</v>
      </c>
      <c r="O118" t="s">
        <v>1221</v>
      </c>
      <c r="P118" t="s">
        <v>1270</v>
      </c>
    </row>
    <row r="119" spans="1:16" x14ac:dyDescent="0.35">
      <c r="A119" s="1">
        <f t="shared" si="2"/>
        <v>118</v>
      </c>
      <c r="B119" s="1" t="s">
        <v>1414</v>
      </c>
      <c r="C119" t="s">
        <v>29</v>
      </c>
      <c r="D119" t="s">
        <v>24</v>
      </c>
      <c r="E119" s="33" t="s">
        <v>81</v>
      </c>
      <c r="F119" s="33" t="s">
        <v>7</v>
      </c>
      <c r="G119" s="33" t="s">
        <v>7</v>
      </c>
      <c r="H119" s="33" t="s">
        <v>7</v>
      </c>
      <c r="I119" s="33" t="s">
        <v>8</v>
      </c>
      <c r="J119" s="33" t="s">
        <v>8</v>
      </c>
      <c r="K119" s="34">
        <v>0.2</v>
      </c>
      <c r="L119" s="34" t="str">
        <f>IF(Noms_de_les_cases4[[#This Row],[Nivell 
d''us (%)]]&gt;0.7,"Habitual",IF(Noms_de_les_cases4[[#This Row],[Nivell 
d''us (%)]]&lt;0.3,"Minoritari","Ocasional"))</f>
        <v>Minoritari</v>
      </c>
      <c r="M119" s="33" t="s">
        <v>16</v>
      </c>
      <c r="N119" s="33" t="s">
        <v>19</v>
      </c>
      <c r="O119" t="s">
        <v>1221</v>
      </c>
      <c r="P119" t="s">
        <v>1239</v>
      </c>
    </row>
    <row r="120" spans="1:16" x14ac:dyDescent="0.35">
      <c r="A120" s="1">
        <f t="shared" si="2"/>
        <v>119</v>
      </c>
      <c r="B120" s="1" t="s">
        <v>1415</v>
      </c>
      <c r="C120" t="s">
        <v>29</v>
      </c>
      <c r="D120" t="s">
        <v>24</v>
      </c>
      <c r="E120" s="33" t="s">
        <v>81</v>
      </c>
      <c r="F120" s="33" t="s">
        <v>7</v>
      </c>
      <c r="G120" s="33" t="s">
        <v>7</v>
      </c>
      <c r="H120" s="33" t="s">
        <v>7</v>
      </c>
      <c r="I120" s="33" t="s">
        <v>8</v>
      </c>
      <c r="J120" s="33" t="s">
        <v>8</v>
      </c>
      <c r="K120" s="34">
        <v>0.4</v>
      </c>
      <c r="L120" s="34" t="str">
        <f>IF(Noms_de_les_cases4[[#This Row],[Nivell 
d''us (%)]]&gt;0.7,"Habitual",IF(Noms_de_les_cases4[[#This Row],[Nivell 
d''us (%)]]&lt;0.3,"Minoritari","Ocasional"))</f>
        <v>Ocasional</v>
      </c>
      <c r="M120" s="33" t="s">
        <v>16</v>
      </c>
      <c r="N120" s="33" t="s">
        <v>19</v>
      </c>
      <c r="O120" t="s">
        <v>1221</v>
      </c>
      <c r="P120" t="s">
        <v>1239</v>
      </c>
    </row>
    <row r="121" spans="1:16" x14ac:dyDescent="0.35">
      <c r="A121" s="1">
        <f t="shared" si="2"/>
        <v>120</v>
      </c>
      <c r="B121" s="1" t="s">
        <v>1416</v>
      </c>
      <c r="C121" t="s">
        <v>1079</v>
      </c>
      <c r="D121" t="s">
        <v>84</v>
      </c>
      <c r="E121" s="33" t="s">
        <v>81</v>
      </c>
      <c r="F121" s="33" t="s">
        <v>7</v>
      </c>
      <c r="G121" s="33" t="s">
        <v>7</v>
      </c>
      <c r="H121" s="33" t="s">
        <v>7</v>
      </c>
      <c r="I121" s="33" t="s">
        <v>7</v>
      </c>
      <c r="J121" s="33" t="s">
        <v>7</v>
      </c>
      <c r="K121" s="34">
        <v>0.8</v>
      </c>
      <c r="L121" s="34" t="str">
        <f>IF(Noms_de_les_cases4[[#This Row],[Nivell 
d''us (%)]]&gt;0.7,"Habitual",IF(Noms_de_les_cases4[[#This Row],[Nivell 
d''us (%)]]&lt;0.3,"Minoritari","Ocasional"))</f>
        <v>Habitual</v>
      </c>
      <c r="M121" s="33" t="s">
        <v>15</v>
      </c>
      <c r="N121" s="33" t="s">
        <v>17</v>
      </c>
      <c r="O121" t="s">
        <v>1221</v>
      </c>
      <c r="P121" t="s">
        <v>1268</v>
      </c>
    </row>
    <row r="122" spans="1:16" x14ac:dyDescent="0.35">
      <c r="A122" s="1">
        <f t="shared" si="2"/>
        <v>121</v>
      </c>
      <c r="B122" s="1" t="s">
        <v>1416</v>
      </c>
      <c r="C122" t="s">
        <v>432</v>
      </c>
      <c r="D122" t="s">
        <v>86</v>
      </c>
      <c r="E122" s="33" t="s">
        <v>81</v>
      </c>
      <c r="F122" s="33" t="s">
        <v>7</v>
      </c>
      <c r="G122" s="33" t="s">
        <v>7</v>
      </c>
      <c r="H122" s="33" t="s">
        <v>7</v>
      </c>
      <c r="I122" s="33" t="s">
        <v>7</v>
      </c>
      <c r="J122" s="33" t="s">
        <v>7</v>
      </c>
      <c r="K122" s="34">
        <v>0.6</v>
      </c>
      <c r="L122" s="34" t="str">
        <f>IF(Noms_de_les_cases4[[#This Row],[Nivell 
d''us (%)]]&gt;0.7,"Habitual",IF(Noms_de_les_cases4[[#This Row],[Nivell 
d''us (%)]]&lt;0.3,"Minoritari","Ocasional"))</f>
        <v>Ocasional</v>
      </c>
      <c r="M122" s="33" t="s">
        <v>15</v>
      </c>
      <c r="N122" s="33" t="s">
        <v>17</v>
      </c>
      <c r="O122" t="s">
        <v>1221</v>
      </c>
      <c r="P122" t="s">
        <v>1268</v>
      </c>
    </row>
    <row r="123" spans="1:16" x14ac:dyDescent="0.35">
      <c r="A123" s="1">
        <f t="shared" si="2"/>
        <v>122</v>
      </c>
      <c r="B123" s="1" t="s">
        <v>1417</v>
      </c>
      <c r="C123" t="s">
        <v>187</v>
      </c>
      <c r="D123" t="s">
        <v>91</v>
      </c>
      <c r="E123" s="33" t="s">
        <v>81</v>
      </c>
      <c r="F123" s="33" t="s">
        <v>7</v>
      </c>
      <c r="G123" s="33" t="s">
        <v>7</v>
      </c>
      <c r="H123" s="33" t="s">
        <v>7</v>
      </c>
      <c r="I123" s="33" t="s">
        <v>7</v>
      </c>
      <c r="J123" s="33" t="s">
        <v>7</v>
      </c>
      <c r="K123" s="34">
        <v>1</v>
      </c>
      <c r="L123" s="34" t="str">
        <f>IF(Noms_de_les_cases4[[#This Row],[Nivell 
d''us (%)]]&gt;0.7,"Habitual",IF(Noms_de_les_cases4[[#This Row],[Nivell 
d''us (%)]]&lt;0.3,"Minoritari","Ocasional"))</f>
        <v>Habitual</v>
      </c>
      <c r="M123" s="33" t="s">
        <v>14</v>
      </c>
      <c r="N123" s="33" t="s">
        <v>18</v>
      </c>
      <c r="O123" t="s">
        <v>1218</v>
      </c>
      <c r="P123" t="s">
        <v>1228</v>
      </c>
    </row>
    <row r="124" spans="1:16" x14ac:dyDescent="0.35">
      <c r="A124" s="1">
        <f t="shared" si="2"/>
        <v>123</v>
      </c>
      <c r="B124" s="1" t="s">
        <v>1486</v>
      </c>
      <c r="C124" t="s">
        <v>229</v>
      </c>
      <c r="D124" t="s">
        <v>88</v>
      </c>
      <c r="E124" s="33" t="s">
        <v>81</v>
      </c>
      <c r="F124" s="33" t="s">
        <v>7</v>
      </c>
      <c r="G124" s="33" t="s">
        <v>8</v>
      </c>
      <c r="H124" s="33" t="s">
        <v>7</v>
      </c>
      <c r="I124" s="33" t="s">
        <v>8</v>
      </c>
      <c r="J124" s="33" t="s">
        <v>8</v>
      </c>
      <c r="K124" s="34">
        <v>0.2</v>
      </c>
      <c r="L124" s="34" t="str">
        <f>IF(Noms_de_les_cases4[[#This Row],[Nivell 
d''us (%)]]&gt;0.7,"Habitual",IF(Noms_de_les_cases4[[#This Row],[Nivell 
d''us (%)]]&lt;0.3,"Minoritari","Ocasional"))</f>
        <v>Minoritari</v>
      </c>
      <c r="M124" s="33" t="s">
        <v>78</v>
      </c>
      <c r="N124" s="33" t="s">
        <v>17</v>
      </c>
      <c r="O124" t="s">
        <v>1219</v>
      </c>
      <c r="P124" t="s">
        <v>1225</v>
      </c>
    </row>
    <row r="125" spans="1:16" x14ac:dyDescent="0.35">
      <c r="A125" s="1">
        <f t="shared" si="2"/>
        <v>124</v>
      </c>
      <c r="B125" s="1" t="s">
        <v>1418</v>
      </c>
      <c r="C125" t="s">
        <v>29</v>
      </c>
      <c r="D125" t="s">
        <v>24</v>
      </c>
      <c r="E125" s="33" t="s">
        <v>81</v>
      </c>
      <c r="F125" s="33" t="s">
        <v>7</v>
      </c>
      <c r="G125" s="33" t="s">
        <v>7</v>
      </c>
      <c r="H125" s="33" t="s">
        <v>7</v>
      </c>
      <c r="I125" s="33" t="s">
        <v>7</v>
      </c>
      <c r="J125" s="33" t="s">
        <v>7</v>
      </c>
      <c r="K125" s="34">
        <v>0.8</v>
      </c>
      <c r="L125" s="34" t="str">
        <f>IF(Noms_de_les_cases4[[#This Row],[Nivell 
d''us (%)]]&gt;0.7,"Habitual",IF(Noms_de_les_cases4[[#This Row],[Nivell 
d''us (%)]]&lt;0.3,"Minoritari","Ocasional"))</f>
        <v>Habitual</v>
      </c>
      <c r="M125" s="33" t="s">
        <v>14</v>
      </c>
      <c r="N125" s="33" t="s">
        <v>17</v>
      </c>
      <c r="O125" t="s">
        <v>1218</v>
      </c>
      <c r="P125" t="s">
        <v>1228</v>
      </c>
    </row>
    <row r="126" spans="1:16" x14ac:dyDescent="0.35">
      <c r="A126" s="1">
        <f t="shared" si="2"/>
        <v>125</v>
      </c>
      <c r="B126" s="1" t="s">
        <v>1419</v>
      </c>
      <c r="C126" t="s">
        <v>751</v>
      </c>
      <c r="D126" t="s">
        <v>84</v>
      </c>
      <c r="E126" s="33" t="s">
        <v>82</v>
      </c>
      <c r="F126" s="33" t="s">
        <v>7</v>
      </c>
      <c r="G126" s="33" t="s">
        <v>7</v>
      </c>
      <c r="H126" s="33" t="s">
        <v>7</v>
      </c>
      <c r="I126" s="33" t="s">
        <v>7</v>
      </c>
      <c r="J126" s="33" t="s">
        <v>7</v>
      </c>
      <c r="K126" s="34">
        <v>0.6</v>
      </c>
      <c r="L126" s="34" t="str">
        <f>IF(Noms_de_les_cases4[[#This Row],[Nivell 
d''us (%)]]&gt;0.7,"Habitual",IF(Noms_de_les_cases4[[#This Row],[Nivell 
d''us (%)]]&lt;0.3,"Minoritari","Ocasional"))</f>
        <v>Ocasional</v>
      </c>
      <c r="M126" s="33" t="s">
        <v>78</v>
      </c>
      <c r="N126" s="33" t="s">
        <v>17</v>
      </c>
      <c r="O126" t="s">
        <v>1218</v>
      </c>
      <c r="P126" t="s">
        <v>1224</v>
      </c>
    </row>
    <row r="127" spans="1:16" x14ac:dyDescent="0.35">
      <c r="A127" s="1">
        <f t="shared" si="2"/>
        <v>126</v>
      </c>
      <c r="B127" s="1" t="s">
        <v>1546</v>
      </c>
      <c r="C127" t="s">
        <v>394</v>
      </c>
      <c r="D127" t="s">
        <v>86</v>
      </c>
      <c r="E127" s="33" t="s">
        <v>81</v>
      </c>
      <c r="F127" s="33" t="s">
        <v>7</v>
      </c>
      <c r="G127" s="33" t="s">
        <v>7</v>
      </c>
      <c r="H127" s="33" t="s">
        <v>7</v>
      </c>
      <c r="I127" s="33" t="s">
        <v>8</v>
      </c>
      <c r="J127" s="33" t="s">
        <v>8</v>
      </c>
      <c r="K127" s="34">
        <v>0.2</v>
      </c>
      <c r="L127" s="34" t="str">
        <f>IF(Noms_de_les_cases4[[#This Row],[Nivell 
d''us (%)]]&gt;0.7,"Habitual",IF(Noms_de_les_cases4[[#This Row],[Nivell 
d''us (%)]]&lt;0.3,"Minoritari","Ocasional"))</f>
        <v>Minoritari</v>
      </c>
      <c r="M127" s="33" t="s">
        <v>16</v>
      </c>
      <c r="N127" s="33" t="s">
        <v>17</v>
      </c>
      <c r="O127" t="s">
        <v>1221</v>
      </c>
      <c r="P127" t="s">
        <v>1239</v>
      </c>
    </row>
    <row r="128" spans="1:16" x14ac:dyDescent="0.35">
      <c r="A128" s="1">
        <f t="shared" si="2"/>
        <v>127</v>
      </c>
      <c r="B128" s="1" t="s">
        <v>1420</v>
      </c>
      <c r="C128" t="s">
        <v>940</v>
      </c>
      <c r="D128" t="s">
        <v>89</v>
      </c>
      <c r="E128" s="33" t="s">
        <v>81</v>
      </c>
      <c r="F128" s="33" t="s">
        <v>7</v>
      </c>
      <c r="G128" s="33" t="s">
        <v>7</v>
      </c>
      <c r="H128" s="33" t="s">
        <v>7</v>
      </c>
      <c r="I128" s="33" t="s">
        <v>7</v>
      </c>
      <c r="J128" s="33" t="s">
        <v>7</v>
      </c>
      <c r="K128" s="34">
        <v>1</v>
      </c>
      <c r="L128" s="34" t="str">
        <f>IF(Noms_de_les_cases4[[#This Row],[Nivell 
d''us (%)]]&gt;0.7,"Habitual",IF(Noms_de_les_cases4[[#This Row],[Nivell 
d''us (%)]]&lt;0.3,"Minoritari","Ocasional"))</f>
        <v>Habitual</v>
      </c>
      <c r="M128" s="33" t="s">
        <v>14</v>
      </c>
      <c r="N128" s="33" t="s">
        <v>17</v>
      </c>
      <c r="O128" t="s">
        <v>1218</v>
      </c>
      <c r="P128" t="s">
        <v>1239</v>
      </c>
    </row>
    <row r="129" spans="1:16" x14ac:dyDescent="0.35">
      <c r="A129" s="1">
        <f t="shared" si="2"/>
        <v>128</v>
      </c>
      <c r="B129" s="1" t="s">
        <v>1421</v>
      </c>
      <c r="C129" t="s">
        <v>1216</v>
      </c>
      <c r="D129" t="s">
        <v>92</v>
      </c>
      <c r="E129" s="33" t="s">
        <v>81</v>
      </c>
      <c r="F129" s="33" t="s">
        <v>7</v>
      </c>
      <c r="G129" s="33" t="s">
        <v>7</v>
      </c>
      <c r="H129" s="33" t="s">
        <v>7</v>
      </c>
      <c r="I129" s="33" t="s">
        <v>7</v>
      </c>
      <c r="J129" s="33" t="s">
        <v>7</v>
      </c>
      <c r="K129" s="34">
        <v>0.6</v>
      </c>
      <c r="L129" s="34" t="str">
        <f>IF(Noms_de_les_cases4[[#This Row],[Nivell 
d''us (%)]]&gt;0.7,"Habitual",IF(Noms_de_les_cases4[[#This Row],[Nivell 
d''us (%)]]&lt;0.3,"Minoritari","Ocasional"))</f>
        <v>Ocasional</v>
      </c>
      <c r="M129" s="33" t="s">
        <v>14</v>
      </c>
      <c r="N129" s="33" t="s">
        <v>17</v>
      </c>
      <c r="O129" t="s">
        <v>1218</v>
      </c>
      <c r="P129" t="s">
        <v>1228</v>
      </c>
    </row>
    <row r="130" spans="1:16" x14ac:dyDescent="0.35">
      <c r="A130" s="1">
        <f t="shared" si="2"/>
        <v>129</v>
      </c>
      <c r="B130" s="1" t="s">
        <v>1421</v>
      </c>
      <c r="C130" t="s">
        <v>435</v>
      </c>
      <c r="D130" t="s">
        <v>86</v>
      </c>
      <c r="E130" s="33" t="s">
        <v>81</v>
      </c>
      <c r="F130" s="33" t="s">
        <v>7</v>
      </c>
      <c r="G130" s="33" t="s">
        <v>7</v>
      </c>
      <c r="H130" s="33" t="s">
        <v>7</v>
      </c>
      <c r="I130" s="33" t="s">
        <v>7</v>
      </c>
      <c r="J130" s="33" t="s">
        <v>8</v>
      </c>
      <c r="K130" s="34">
        <v>0.4</v>
      </c>
      <c r="L130" s="34" t="str">
        <f>IF(Noms_de_les_cases4[[#This Row],[Nivell 
d''us (%)]]&gt;0.7,"Habitual",IF(Noms_de_les_cases4[[#This Row],[Nivell 
d''us (%)]]&lt;0.3,"Minoritari","Ocasional"))</f>
        <v>Ocasional</v>
      </c>
      <c r="M130" s="33" t="s">
        <v>14</v>
      </c>
      <c r="N130" s="33" t="s">
        <v>17</v>
      </c>
      <c r="O130" t="s">
        <v>1218</v>
      </c>
      <c r="P130" t="s">
        <v>1228</v>
      </c>
    </row>
    <row r="131" spans="1:16" x14ac:dyDescent="0.35">
      <c r="A131" s="1">
        <f t="shared" ref="A131:A194" si="3">A130+1</f>
        <v>130</v>
      </c>
      <c r="B131" s="1" t="s">
        <v>1421</v>
      </c>
      <c r="C131" t="s">
        <v>131</v>
      </c>
      <c r="D131" t="s">
        <v>90</v>
      </c>
      <c r="E131" s="33" t="s">
        <v>81</v>
      </c>
      <c r="F131" s="33" t="s">
        <v>7</v>
      </c>
      <c r="G131" s="33" t="s">
        <v>7</v>
      </c>
      <c r="H131" s="33" t="s">
        <v>7</v>
      </c>
      <c r="I131" s="33" t="s">
        <v>8</v>
      </c>
      <c r="J131" s="33" t="s">
        <v>8</v>
      </c>
      <c r="K131" s="34">
        <v>0.2</v>
      </c>
      <c r="L131" s="34" t="str">
        <f>IF(Noms_de_les_cases4[[#This Row],[Nivell 
d''us (%)]]&gt;0.7,"Habitual",IF(Noms_de_les_cases4[[#This Row],[Nivell 
d''us (%)]]&lt;0.3,"Minoritari","Ocasional"))</f>
        <v>Minoritari</v>
      </c>
      <c r="M131" s="33" t="s">
        <v>14</v>
      </c>
      <c r="N131" s="33" t="s">
        <v>17</v>
      </c>
      <c r="O131" t="s">
        <v>1218</v>
      </c>
      <c r="P131" t="s">
        <v>1228</v>
      </c>
    </row>
    <row r="132" spans="1:16" x14ac:dyDescent="0.35">
      <c r="A132" s="1">
        <f t="shared" si="3"/>
        <v>131</v>
      </c>
      <c r="B132" s="1" t="s">
        <v>1422</v>
      </c>
      <c r="C132" t="s">
        <v>1346</v>
      </c>
      <c r="D132" t="s">
        <v>6</v>
      </c>
      <c r="E132" s="33" t="s">
        <v>81</v>
      </c>
      <c r="F132" s="33" t="s">
        <v>7</v>
      </c>
      <c r="G132" s="33" t="s">
        <v>7</v>
      </c>
      <c r="H132" s="33" t="s">
        <v>7</v>
      </c>
      <c r="I132" s="33" t="s">
        <v>8</v>
      </c>
      <c r="J132" s="33" t="s">
        <v>8</v>
      </c>
      <c r="K132" s="34">
        <v>0.2</v>
      </c>
      <c r="L132" s="34" t="str">
        <f>IF(Noms_de_les_cases4[[#This Row],[Nivell 
d''us (%)]]&gt;0.7,"Habitual",IF(Noms_de_les_cases4[[#This Row],[Nivell 
d''us (%)]]&lt;0.3,"Minoritari","Ocasional"))</f>
        <v>Minoritari</v>
      </c>
      <c r="M132" s="33" t="s">
        <v>78</v>
      </c>
      <c r="N132" s="33" t="s">
        <v>17</v>
      </c>
      <c r="O132" t="s">
        <v>1218</v>
      </c>
      <c r="P132" t="s">
        <v>1224</v>
      </c>
    </row>
    <row r="133" spans="1:16" x14ac:dyDescent="0.35">
      <c r="A133" s="1">
        <f t="shared" si="3"/>
        <v>132</v>
      </c>
      <c r="B133" s="1" t="s">
        <v>1496</v>
      </c>
      <c r="C133" t="s">
        <v>1346</v>
      </c>
      <c r="D133" t="s">
        <v>6</v>
      </c>
      <c r="E133" s="33" t="s">
        <v>81</v>
      </c>
      <c r="F133" s="33" t="s">
        <v>7</v>
      </c>
      <c r="G133" s="33" t="s">
        <v>7</v>
      </c>
      <c r="H133" s="33" t="s">
        <v>7</v>
      </c>
      <c r="I133" s="33" t="s">
        <v>8</v>
      </c>
      <c r="J133" s="33" t="s">
        <v>8</v>
      </c>
      <c r="K133" s="34">
        <v>0.2</v>
      </c>
      <c r="L133" s="34" t="str">
        <f>IF(Noms_de_les_cases4[[#This Row],[Nivell 
d''us (%)]]&gt;0.7,"Habitual",IF(Noms_de_les_cases4[[#This Row],[Nivell 
d''us (%)]]&lt;0.3,"Minoritari","Ocasional"))</f>
        <v>Minoritari</v>
      </c>
      <c r="M133" s="33" t="s">
        <v>78</v>
      </c>
      <c r="N133" s="33" t="s">
        <v>17</v>
      </c>
      <c r="O133" t="s">
        <v>1219</v>
      </c>
      <c r="P133" t="s">
        <v>1225</v>
      </c>
    </row>
    <row r="134" spans="1:16" x14ac:dyDescent="0.35">
      <c r="A134" s="1">
        <f t="shared" si="3"/>
        <v>133</v>
      </c>
      <c r="B134" s="1" t="s">
        <v>1423</v>
      </c>
      <c r="C134" t="s">
        <v>267</v>
      </c>
      <c r="D134" t="s">
        <v>89</v>
      </c>
      <c r="E134" s="33" t="s">
        <v>81</v>
      </c>
      <c r="F134" s="33" t="s">
        <v>7</v>
      </c>
      <c r="G134" s="33" t="s">
        <v>7</v>
      </c>
      <c r="H134" s="33" t="s">
        <v>7</v>
      </c>
      <c r="I134" s="33" t="s">
        <v>8</v>
      </c>
      <c r="J134" s="33" t="s">
        <v>8</v>
      </c>
      <c r="K134" s="34">
        <v>0.2</v>
      </c>
      <c r="L134" s="34" t="str">
        <f>IF(Noms_de_les_cases4[[#This Row],[Nivell 
d''us (%)]]&gt;0.7,"Habitual",IF(Noms_de_les_cases4[[#This Row],[Nivell 
d''us (%)]]&lt;0.3,"Minoritari","Ocasional"))</f>
        <v>Minoritari</v>
      </c>
      <c r="M134" s="33" t="s">
        <v>15</v>
      </c>
      <c r="N134" s="33" t="s">
        <v>17</v>
      </c>
      <c r="O134" t="s">
        <v>1221</v>
      </c>
      <c r="P134" t="s">
        <v>1270</v>
      </c>
    </row>
    <row r="135" spans="1:16" x14ac:dyDescent="0.35">
      <c r="A135" s="1">
        <f t="shared" si="3"/>
        <v>134</v>
      </c>
      <c r="B135" s="1" t="s">
        <v>535</v>
      </c>
      <c r="C135" t="s">
        <v>536</v>
      </c>
      <c r="D135" t="s">
        <v>85</v>
      </c>
      <c r="E135" s="33" t="s">
        <v>82</v>
      </c>
      <c r="F135" s="33" t="s">
        <v>7</v>
      </c>
      <c r="G135" s="33" t="s">
        <v>7</v>
      </c>
      <c r="H135" s="33" t="s">
        <v>7</v>
      </c>
      <c r="I135" s="33" t="s">
        <v>7</v>
      </c>
      <c r="J135" s="33" t="s">
        <v>7</v>
      </c>
      <c r="K135" s="34">
        <v>1</v>
      </c>
      <c r="L135" s="34" t="str">
        <f>IF(Noms_de_les_cases4[[#This Row],[Nivell 
d''us (%)]]&gt;0.7,"Habitual",IF(Noms_de_les_cases4[[#This Row],[Nivell 
d''us (%)]]&lt;0.3,"Minoritari","Ocasional"))</f>
        <v>Habitual</v>
      </c>
      <c r="M135" s="33" t="s">
        <v>57</v>
      </c>
      <c r="N135" s="33" t="s">
        <v>20</v>
      </c>
      <c r="O135" t="s">
        <v>1267</v>
      </c>
      <c r="P135" t="s">
        <v>1272</v>
      </c>
    </row>
    <row r="136" spans="1:16" x14ac:dyDescent="0.35">
      <c r="A136" s="1">
        <f t="shared" si="3"/>
        <v>135</v>
      </c>
      <c r="B136" s="1" t="s">
        <v>878</v>
      </c>
      <c r="C136" t="s">
        <v>877</v>
      </c>
      <c r="D136" t="s">
        <v>181</v>
      </c>
      <c r="E136" s="33" t="s">
        <v>81</v>
      </c>
      <c r="F136" s="33" t="s">
        <v>7</v>
      </c>
      <c r="G136" s="33" t="s">
        <v>7</v>
      </c>
      <c r="H136" s="33" t="s">
        <v>7</v>
      </c>
      <c r="I136" s="33" t="s">
        <v>8</v>
      </c>
      <c r="J136" s="33" t="s">
        <v>7</v>
      </c>
      <c r="K136" s="34">
        <v>0.6</v>
      </c>
      <c r="L136" s="34" t="str">
        <f>IF(Noms_de_les_cases4[[#This Row],[Nivell 
d''us (%)]]&gt;0.7,"Habitual",IF(Noms_de_les_cases4[[#This Row],[Nivell 
d''us (%)]]&lt;0.3,"Minoritari","Ocasional"))</f>
        <v>Ocasional</v>
      </c>
      <c r="M136" s="33" t="s">
        <v>14</v>
      </c>
      <c r="N136" s="33" t="s">
        <v>17</v>
      </c>
      <c r="O136" t="s">
        <v>1219</v>
      </c>
      <c r="P136" t="s">
        <v>1228</v>
      </c>
    </row>
    <row r="137" spans="1:16" x14ac:dyDescent="0.35">
      <c r="A137" s="1">
        <f t="shared" si="3"/>
        <v>136</v>
      </c>
      <c r="B137" s="1" t="s">
        <v>638</v>
      </c>
      <c r="C137" t="s">
        <v>636</v>
      </c>
      <c r="D137" t="s">
        <v>84</v>
      </c>
      <c r="E137" s="33" t="s">
        <v>81</v>
      </c>
      <c r="F137" s="33" t="s">
        <v>7</v>
      </c>
      <c r="G137" s="33" t="s">
        <v>7</v>
      </c>
      <c r="H137" s="33" t="s">
        <v>7</v>
      </c>
      <c r="I137" s="33" t="s">
        <v>8</v>
      </c>
      <c r="J137" s="33" t="s">
        <v>7</v>
      </c>
      <c r="K137" s="34">
        <v>0.6</v>
      </c>
      <c r="L137" s="34" t="str">
        <f>IF(Noms_de_les_cases4[[#This Row],[Nivell 
d''us (%)]]&gt;0.7,"Habitual",IF(Noms_de_les_cases4[[#This Row],[Nivell 
d''us (%)]]&lt;0.3,"Minoritari","Ocasional"))</f>
        <v>Ocasional</v>
      </c>
      <c r="M137" s="33" t="s">
        <v>14</v>
      </c>
      <c r="N137" s="33" t="s">
        <v>19</v>
      </c>
      <c r="O137" t="s">
        <v>1218</v>
      </c>
      <c r="P137" t="s">
        <v>1228</v>
      </c>
    </row>
    <row r="138" spans="1:16" x14ac:dyDescent="0.35">
      <c r="A138" s="1">
        <f t="shared" si="3"/>
        <v>137</v>
      </c>
      <c r="B138" s="1" t="s">
        <v>648</v>
      </c>
      <c r="C138" t="s">
        <v>647</v>
      </c>
      <c r="D138" t="s">
        <v>84</v>
      </c>
      <c r="E138" s="33" t="s">
        <v>81</v>
      </c>
      <c r="F138" s="33" t="s">
        <v>7</v>
      </c>
      <c r="G138" s="33" t="s">
        <v>7</v>
      </c>
      <c r="H138" s="33" t="s">
        <v>7</v>
      </c>
      <c r="I138" s="33" t="s">
        <v>8</v>
      </c>
      <c r="J138" s="33" t="s">
        <v>7</v>
      </c>
      <c r="K138" s="34">
        <v>0.8</v>
      </c>
      <c r="L138" s="34" t="str">
        <f>IF(Noms_de_les_cases4[[#This Row],[Nivell 
d''us (%)]]&gt;0.7,"Habitual",IF(Noms_de_les_cases4[[#This Row],[Nivell 
d''us (%)]]&lt;0.3,"Minoritari","Ocasional"))</f>
        <v>Habitual</v>
      </c>
      <c r="M138" s="33" t="s">
        <v>14</v>
      </c>
      <c r="N138" s="33" t="s">
        <v>19</v>
      </c>
      <c r="O138" t="s">
        <v>1218</v>
      </c>
      <c r="P138" t="s">
        <v>1228</v>
      </c>
    </row>
    <row r="139" spans="1:16" x14ac:dyDescent="0.35">
      <c r="A139" s="1">
        <f t="shared" si="3"/>
        <v>138</v>
      </c>
      <c r="B139" s="1" t="s">
        <v>648</v>
      </c>
      <c r="C139" t="s">
        <v>656</v>
      </c>
      <c r="D139" t="s">
        <v>84</v>
      </c>
      <c r="E139" s="33" t="s">
        <v>81</v>
      </c>
      <c r="F139" s="33" t="s">
        <v>7</v>
      </c>
      <c r="G139" s="33" t="s">
        <v>7</v>
      </c>
      <c r="H139" s="33" t="s">
        <v>7</v>
      </c>
      <c r="I139" s="33" t="s">
        <v>8</v>
      </c>
      <c r="J139" s="33" t="s">
        <v>7</v>
      </c>
      <c r="K139" s="34">
        <v>0.8</v>
      </c>
      <c r="L139" s="34" t="str">
        <f>IF(Noms_de_les_cases4[[#This Row],[Nivell 
d''us (%)]]&gt;0.7,"Habitual",IF(Noms_de_les_cases4[[#This Row],[Nivell 
d''us (%)]]&lt;0.3,"Minoritari","Ocasional"))</f>
        <v>Habitual</v>
      </c>
      <c r="M139" s="33" t="s">
        <v>14</v>
      </c>
      <c r="N139" s="33" t="s">
        <v>19</v>
      </c>
      <c r="O139" t="s">
        <v>1218</v>
      </c>
      <c r="P139" t="s">
        <v>1228</v>
      </c>
    </row>
    <row r="140" spans="1:16" x14ac:dyDescent="0.35">
      <c r="A140" s="1">
        <f t="shared" si="3"/>
        <v>139</v>
      </c>
      <c r="B140" s="1" t="s">
        <v>243</v>
      </c>
      <c r="C140" t="s">
        <v>244</v>
      </c>
      <c r="D140" t="s">
        <v>88</v>
      </c>
      <c r="E140" s="33" t="s">
        <v>81</v>
      </c>
      <c r="F140" s="33" t="s">
        <v>7</v>
      </c>
      <c r="G140" s="33" t="s">
        <v>7</v>
      </c>
      <c r="H140" s="33" t="s">
        <v>7</v>
      </c>
      <c r="I140" s="33" t="s">
        <v>7</v>
      </c>
      <c r="J140" s="33" t="s">
        <v>7</v>
      </c>
      <c r="K140" s="34">
        <v>1</v>
      </c>
      <c r="L140" s="34" t="str">
        <f>IF(Noms_de_les_cases4[[#This Row],[Nivell 
d''us (%)]]&gt;0.7,"Habitual",IF(Noms_de_les_cases4[[#This Row],[Nivell 
d''us (%)]]&lt;0.3,"Minoritari","Ocasional"))</f>
        <v>Habitual</v>
      </c>
      <c r="M140" s="33" t="s">
        <v>14</v>
      </c>
      <c r="N140" s="33" t="s">
        <v>17</v>
      </c>
      <c r="O140" t="s">
        <v>1218</v>
      </c>
      <c r="P140" t="s">
        <v>1228</v>
      </c>
    </row>
    <row r="141" spans="1:16" x14ac:dyDescent="0.35">
      <c r="A141" s="1">
        <f t="shared" si="3"/>
        <v>140</v>
      </c>
      <c r="B141" s="1" t="s">
        <v>243</v>
      </c>
      <c r="C141" t="s">
        <v>921</v>
      </c>
      <c r="D141" t="s">
        <v>89</v>
      </c>
      <c r="E141" s="33" t="s">
        <v>81</v>
      </c>
      <c r="F141" s="33" t="s">
        <v>7</v>
      </c>
      <c r="G141" s="33" t="s">
        <v>7</v>
      </c>
      <c r="H141" s="33" t="s">
        <v>7</v>
      </c>
      <c r="I141" s="33" t="s">
        <v>7</v>
      </c>
      <c r="J141" s="33" t="s">
        <v>7</v>
      </c>
      <c r="K141" s="34">
        <v>1</v>
      </c>
      <c r="L141" s="34" t="str">
        <f>IF(Noms_de_les_cases4[[#This Row],[Nivell 
d''us (%)]]&gt;0.7,"Habitual",IF(Noms_de_les_cases4[[#This Row],[Nivell 
d''us (%)]]&lt;0.3,"Minoritari","Ocasional"))</f>
        <v>Habitual</v>
      </c>
      <c r="M141" s="33" t="s">
        <v>14</v>
      </c>
      <c r="N141" s="33" t="s">
        <v>17</v>
      </c>
      <c r="O141" t="s">
        <v>1218</v>
      </c>
      <c r="P141" t="s">
        <v>1228</v>
      </c>
    </row>
    <row r="142" spans="1:16" x14ac:dyDescent="0.35">
      <c r="A142" s="1">
        <f t="shared" si="3"/>
        <v>141</v>
      </c>
      <c r="B142" s="1" t="s">
        <v>243</v>
      </c>
      <c r="C142" t="s">
        <v>1013</v>
      </c>
      <c r="D142" t="s">
        <v>89</v>
      </c>
      <c r="E142" s="33" t="s">
        <v>81</v>
      </c>
      <c r="F142" s="33" t="s">
        <v>7</v>
      </c>
      <c r="G142" s="33" t="s">
        <v>7</v>
      </c>
      <c r="H142" s="33" t="s">
        <v>7</v>
      </c>
      <c r="I142" s="33" t="s">
        <v>8</v>
      </c>
      <c r="J142" s="33" t="s">
        <v>7</v>
      </c>
      <c r="K142" s="34">
        <v>0.6</v>
      </c>
      <c r="L142" s="34" t="str">
        <f>IF(Noms_de_les_cases4[[#This Row],[Nivell 
d''us (%)]]&gt;0.7,"Habitual",IF(Noms_de_les_cases4[[#This Row],[Nivell 
d''us (%)]]&lt;0.3,"Minoritari","Ocasional"))</f>
        <v>Ocasional</v>
      </c>
      <c r="M142" s="33" t="s">
        <v>14</v>
      </c>
      <c r="N142" s="33" t="s">
        <v>20</v>
      </c>
      <c r="O142" t="s">
        <v>1218</v>
      </c>
      <c r="P142" t="s">
        <v>1228</v>
      </c>
    </row>
    <row r="143" spans="1:16" x14ac:dyDescent="0.35">
      <c r="A143" s="1">
        <f t="shared" si="3"/>
        <v>142</v>
      </c>
      <c r="B143" s="1" t="s">
        <v>243</v>
      </c>
      <c r="C143" t="s">
        <v>265</v>
      </c>
      <c r="D143" t="s">
        <v>88</v>
      </c>
      <c r="E143" s="33" t="s">
        <v>81</v>
      </c>
      <c r="F143" s="33" t="s">
        <v>7</v>
      </c>
      <c r="G143" s="33" t="s">
        <v>7</v>
      </c>
      <c r="H143" s="33" t="s">
        <v>7</v>
      </c>
      <c r="I143" s="33" t="s">
        <v>7</v>
      </c>
      <c r="J143" s="33" t="s">
        <v>7</v>
      </c>
      <c r="K143" s="34">
        <v>0.6</v>
      </c>
      <c r="L143" s="34" t="str">
        <f>IF(Noms_de_les_cases4[[#This Row],[Nivell 
d''us (%)]]&gt;0.7,"Habitual",IF(Noms_de_les_cases4[[#This Row],[Nivell 
d''us (%)]]&lt;0.3,"Minoritari","Ocasional"))</f>
        <v>Ocasional</v>
      </c>
      <c r="M143" s="33" t="s">
        <v>14</v>
      </c>
      <c r="N143" s="33" t="s">
        <v>20</v>
      </c>
      <c r="O143" t="s">
        <v>1218</v>
      </c>
      <c r="P143" t="s">
        <v>1228</v>
      </c>
    </row>
    <row r="144" spans="1:16" x14ac:dyDescent="0.35">
      <c r="A144" s="1">
        <f t="shared" si="3"/>
        <v>143</v>
      </c>
      <c r="B144" s="1" t="s">
        <v>65</v>
      </c>
      <c r="C144" t="s">
        <v>64</v>
      </c>
      <c r="D144" t="s">
        <v>6</v>
      </c>
      <c r="E144" s="33" t="s">
        <v>81</v>
      </c>
      <c r="F144" s="33" t="s">
        <v>7</v>
      </c>
      <c r="G144" s="33" t="s">
        <v>7</v>
      </c>
      <c r="H144" s="33" t="s">
        <v>7</v>
      </c>
      <c r="I144" s="33" t="s">
        <v>8</v>
      </c>
      <c r="J144" s="33" t="s">
        <v>8</v>
      </c>
      <c r="K144" s="34">
        <v>0.4</v>
      </c>
      <c r="L144" s="34" t="str">
        <f>IF(Noms_de_les_cases4[[#This Row],[Nivell 
d''us (%)]]&gt;0.7,"Habitual",IF(Noms_de_les_cases4[[#This Row],[Nivell 
d''us (%)]]&lt;0.3,"Minoritari","Ocasional"))</f>
        <v>Ocasional</v>
      </c>
      <c r="M144" s="33" t="s">
        <v>14</v>
      </c>
      <c r="N144" s="33" t="s">
        <v>18</v>
      </c>
      <c r="O144" t="s">
        <v>1218</v>
      </c>
      <c r="P144" t="s">
        <v>1228</v>
      </c>
    </row>
    <row r="145" spans="1:16" x14ac:dyDescent="0.35">
      <c r="A145" s="1">
        <f t="shared" si="3"/>
        <v>144</v>
      </c>
      <c r="B145" s="1" t="s">
        <v>328</v>
      </c>
      <c r="C145" t="s">
        <v>331</v>
      </c>
      <c r="D145" t="s">
        <v>92</v>
      </c>
      <c r="E145" s="33" t="s">
        <v>81</v>
      </c>
      <c r="F145" s="33" t="s">
        <v>7</v>
      </c>
      <c r="G145" s="33" t="s">
        <v>7</v>
      </c>
      <c r="H145" s="33" t="s">
        <v>7</v>
      </c>
      <c r="I145" s="33" t="s">
        <v>8</v>
      </c>
      <c r="J145" s="33" t="s">
        <v>8</v>
      </c>
      <c r="K145" s="34">
        <v>0.2</v>
      </c>
      <c r="L145" s="34" t="str">
        <f>IF(Noms_de_les_cases4[[#This Row],[Nivell 
d''us (%)]]&gt;0.7,"Habitual",IF(Noms_de_les_cases4[[#This Row],[Nivell 
d''us (%)]]&lt;0.3,"Minoritari","Ocasional"))</f>
        <v>Minoritari</v>
      </c>
      <c r="M145" s="33" t="s">
        <v>14</v>
      </c>
      <c r="N145" s="33" t="s">
        <v>17</v>
      </c>
      <c r="O145" t="s">
        <v>1218</v>
      </c>
      <c r="P145" t="s">
        <v>1228</v>
      </c>
    </row>
    <row r="146" spans="1:16" x14ac:dyDescent="0.35">
      <c r="A146" s="1">
        <f t="shared" si="3"/>
        <v>145</v>
      </c>
      <c r="B146" s="1" t="s">
        <v>559</v>
      </c>
      <c r="C146" t="s">
        <v>560</v>
      </c>
      <c r="D146" t="s">
        <v>85</v>
      </c>
      <c r="E146" s="33" t="s">
        <v>81</v>
      </c>
      <c r="F146" s="33" t="s">
        <v>7</v>
      </c>
      <c r="G146" s="33" t="s">
        <v>7</v>
      </c>
      <c r="H146" s="33" t="s">
        <v>7</v>
      </c>
      <c r="I146" s="33" t="s">
        <v>7</v>
      </c>
      <c r="J146" s="33" t="s">
        <v>7</v>
      </c>
      <c r="K146" s="34">
        <v>1</v>
      </c>
      <c r="L146" s="34" t="str">
        <f>IF(Noms_de_les_cases4[[#This Row],[Nivell 
d''us (%)]]&gt;0.7,"Habitual",IF(Noms_de_les_cases4[[#This Row],[Nivell 
d''us (%)]]&lt;0.3,"Minoritari","Ocasional"))</f>
        <v>Habitual</v>
      </c>
      <c r="M146" s="33" t="s">
        <v>78</v>
      </c>
      <c r="N146" s="33" t="s">
        <v>17</v>
      </c>
      <c r="O146" t="s">
        <v>1218</v>
      </c>
      <c r="P146" t="s">
        <v>1224</v>
      </c>
    </row>
    <row r="147" spans="1:16" x14ac:dyDescent="0.35">
      <c r="A147" s="1">
        <f t="shared" si="3"/>
        <v>146</v>
      </c>
      <c r="B147" s="1" t="s">
        <v>455</v>
      </c>
      <c r="C147" t="s">
        <v>471</v>
      </c>
      <c r="D147" t="s">
        <v>85</v>
      </c>
      <c r="E147" s="33" t="s">
        <v>81</v>
      </c>
      <c r="F147" s="33" t="s">
        <v>7</v>
      </c>
      <c r="G147" s="33" t="s">
        <v>7</v>
      </c>
      <c r="H147" s="33" t="s">
        <v>7</v>
      </c>
      <c r="I147" s="33" t="s">
        <v>7</v>
      </c>
      <c r="J147" s="33" t="s">
        <v>7</v>
      </c>
      <c r="K147" s="34">
        <v>0.6</v>
      </c>
      <c r="L147" s="34" t="str">
        <f>IF(Noms_de_les_cases4[[#This Row],[Nivell 
d''us (%)]]&gt;0.7,"Habitual",IF(Noms_de_les_cases4[[#This Row],[Nivell 
d''us (%)]]&lt;0.3,"Minoritari","Ocasional"))</f>
        <v>Ocasional</v>
      </c>
      <c r="M147" s="33" t="s">
        <v>14</v>
      </c>
      <c r="N147" s="33" t="s">
        <v>17</v>
      </c>
      <c r="O147" t="s">
        <v>1218</v>
      </c>
      <c r="P147" t="s">
        <v>1228</v>
      </c>
    </row>
    <row r="148" spans="1:16" x14ac:dyDescent="0.35">
      <c r="A148" s="1">
        <f t="shared" si="3"/>
        <v>147</v>
      </c>
      <c r="B148" s="1" t="s">
        <v>455</v>
      </c>
      <c r="C148" t="s">
        <v>454</v>
      </c>
      <c r="D148" t="s">
        <v>86</v>
      </c>
      <c r="E148" s="33" t="s">
        <v>81</v>
      </c>
      <c r="F148" s="33" t="s">
        <v>7</v>
      </c>
      <c r="G148" s="33" t="s">
        <v>7</v>
      </c>
      <c r="H148" s="33" t="s">
        <v>7</v>
      </c>
      <c r="I148" s="33" t="s">
        <v>7</v>
      </c>
      <c r="J148" s="33" t="s">
        <v>7</v>
      </c>
      <c r="K148" s="34">
        <v>0.6</v>
      </c>
      <c r="L148" s="34" t="str">
        <f>IF(Noms_de_les_cases4[[#This Row],[Nivell 
d''us (%)]]&gt;0.7,"Habitual",IF(Noms_de_les_cases4[[#This Row],[Nivell 
d''us (%)]]&lt;0.3,"Minoritari","Ocasional"))</f>
        <v>Ocasional</v>
      </c>
      <c r="M148" s="33" t="s">
        <v>14</v>
      </c>
      <c r="N148" s="33" t="s">
        <v>17</v>
      </c>
      <c r="O148" t="s">
        <v>1218</v>
      </c>
      <c r="P148" t="s">
        <v>1228</v>
      </c>
    </row>
    <row r="149" spans="1:16" x14ac:dyDescent="0.35">
      <c r="A149" s="1">
        <f t="shared" si="3"/>
        <v>148</v>
      </c>
      <c r="B149" s="1" t="s">
        <v>1535</v>
      </c>
      <c r="C149" t="s">
        <v>115</v>
      </c>
      <c r="D149" t="s">
        <v>90</v>
      </c>
      <c r="E149" s="33" t="s">
        <v>81</v>
      </c>
      <c r="F149" s="33" t="s">
        <v>7</v>
      </c>
      <c r="G149" s="33" t="s">
        <v>7</v>
      </c>
      <c r="H149" s="33" t="s">
        <v>7</v>
      </c>
      <c r="I149" s="33" t="s">
        <v>8</v>
      </c>
      <c r="J149" s="33" t="s">
        <v>7</v>
      </c>
      <c r="K149" s="34">
        <v>0.2</v>
      </c>
      <c r="L149" s="34" t="str">
        <f>IF(Noms_de_les_cases4[[#This Row],[Nivell 
d''us (%)]]&gt;0.7,"Habitual",IF(Noms_de_les_cases4[[#This Row],[Nivell 
d''us (%)]]&lt;0.3,"Minoritari","Ocasional"))</f>
        <v>Minoritari</v>
      </c>
      <c r="M149" s="33" t="s">
        <v>15</v>
      </c>
      <c r="N149" s="33" t="s">
        <v>17</v>
      </c>
      <c r="O149" t="s">
        <v>1221</v>
      </c>
      <c r="P149" t="s">
        <v>1270</v>
      </c>
    </row>
    <row r="150" spans="1:16" x14ac:dyDescent="0.35">
      <c r="A150" s="1">
        <f t="shared" si="3"/>
        <v>149</v>
      </c>
      <c r="B150" s="1" t="s">
        <v>1525</v>
      </c>
      <c r="C150" t="s">
        <v>1141</v>
      </c>
      <c r="D150" t="s">
        <v>91</v>
      </c>
      <c r="E150" s="33" t="s">
        <v>81</v>
      </c>
      <c r="F150" s="33" t="s">
        <v>7</v>
      </c>
      <c r="G150" s="33" t="s">
        <v>8</v>
      </c>
      <c r="H150" s="33" t="s">
        <v>7</v>
      </c>
      <c r="I150" s="33" t="s">
        <v>8</v>
      </c>
      <c r="J150" s="33" t="s">
        <v>8</v>
      </c>
      <c r="K150" s="34">
        <v>0.2</v>
      </c>
      <c r="L150" s="34" t="str">
        <f>IF(Noms_de_les_cases4[[#This Row],[Nivell 
d''us (%)]]&gt;0.7,"Habitual",IF(Noms_de_les_cases4[[#This Row],[Nivell 
d''us (%)]]&lt;0.3,"Minoritari","Ocasional"))</f>
        <v>Minoritari</v>
      </c>
      <c r="M150" s="33" t="s">
        <v>16</v>
      </c>
      <c r="N150" s="33" t="s">
        <v>17</v>
      </c>
      <c r="O150" t="s">
        <v>1222</v>
      </c>
      <c r="P150" t="s">
        <v>1229</v>
      </c>
    </row>
    <row r="151" spans="1:16" x14ac:dyDescent="0.35">
      <c r="A151" s="1">
        <f t="shared" si="3"/>
        <v>150</v>
      </c>
      <c r="B151" s="1" t="s">
        <v>422</v>
      </c>
      <c r="C151" t="s">
        <v>1216</v>
      </c>
      <c r="D151" t="s">
        <v>92</v>
      </c>
      <c r="E151" s="33" t="s">
        <v>81</v>
      </c>
      <c r="F151" s="33" t="s">
        <v>7</v>
      </c>
      <c r="G151" s="33" t="s">
        <v>7</v>
      </c>
      <c r="H151" s="33" t="s">
        <v>7</v>
      </c>
      <c r="I151" s="33" t="s">
        <v>8</v>
      </c>
      <c r="J151" s="33" t="s">
        <v>8</v>
      </c>
      <c r="K151" s="34">
        <v>0.8</v>
      </c>
      <c r="L151" s="34" t="str">
        <f>IF(Noms_de_les_cases4[[#This Row],[Nivell 
d''us (%)]]&gt;0.7,"Habitual",IF(Noms_de_les_cases4[[#This Row],[Nivell 
d''us (%)]]&lt;0.3,"Minoritari","Ocasional"))</f>
        <v>Habitual</v>
      </c>
      <c r="M151" s="33" t="s">
        <v>16</v>
      </c>
      <c r="N151" s="33" t="s">
        <v>17</v>
      </c>
      <c r="O151" t="s">
        <v>1222</v>
      </c>
      <c r="P151" t="s">
        <v>1229</v>
      </c>
    </row>
    <row r="152" spans="1:16" x14ac:dyDescent="0.35">
      <c r="A152" s="1">
        <f t="shared" si="3"/>
        <v>151</v>
      </c>
      <c r="B152" s="1" t="s">
        <v>266</v>
      </c>
      <c r="C152" t="s">
        <v>267</v>
      </c>
      <c r="D152" t="s">
        <v>89</v>
      </c>
      <c r="E152" s="33" t="s">
        <v>81</v>
      </c>
      <c r="F152" s="33" t="s">
        <v>7</v>
      </c>
      <c r="G152" s="33" t="s">
        <v>7</v>
      </c>
      <c r="H152" s="33" t="s">
        <v>7</v>
      </c>
      <c r="I152" s="33" t="s">
        <v>7</v>
      </c>
      <c r="J152" s="33" t="s">
        <v>7</v>
      </c>
      <c r="K152" s="34">
        <v>1</v>
      </c>
      <c r="L152" s="34" t="str">
        <f>IF(Noms_de_les_cases4[[#This Row],[Nivell 
d''us (%)]]&gt;0.7,"Habitual",IF(Noms_de_les_cases4[[#This Row],[Nivell 
d''us (%)]]&lt;0.3,"Minoritari","Ocasional"))</f>
        <v>Habitual</v>
      </c>
      <c r="M152" s="33" t="s">
        <v>16</v>
      </c>
      <c r="N152" s="33" t="s">
        <v>18</v>
      </c>
      <c r="O152" t="s">
        <v>1222</v>
      </c>
      <c r="P152" t="s">
        <v>1232</v>
      </c>
    </row>
    <row r="153" spans="1:16" x14ac:dyDescent="0.35">
      <c r="A153" s="1">
        <f t="shared" si="3"/>
        <v>152</v>
      </c>
      <c r="B153" s="1" t="s">
        <v>492</v>
      </c>
      <c r="C153" t="s">
        <v>493</v>
      </c>
      <c r="D153" t="s">
        <v>87</v>
      </c>
      <c r="E153" s="33" t="s">
        <v>81</v>
      </c>
      <c r="F153" s="33" t="s">
        <v>7</v>
      </c>
      <c r="G153" s="33" t="s">
        <v>7</v>
      </c>
      <c r="H153" s="33" t="s">
        <v>7</v>
      </c>
      <c r="I153" s="33" t="s">
        <v>7</v>
      </c>
      <c r="J153" s="33" t="s">
        <v>7</v>
      </c>
      <c r="K153" s="34">
        <v>0.6</v>
      </c>
      <c r="L153" s="34" t="str">
        <f>IF(Noms_de_les_cases4[[#This Row],[Nivell 
d''us (%)]]&gt;0.7,"Habitual",IF(Noms_de_les_cases4[[#This Row],[Nivell 
d''us (%)]]&lt;0.3,"Minoritari","Ocasional"))</f>
        <v>Ocasional</v>
      </c>
      <c r="M153" s="33" t="s">
        <v>14</v>
      </c>
      <c r="N153" s="33" t="s">
        <v>17</v>
      </c>
      <c r="O153" t="s">
        <v>1218</v>
      </c>
      <c r="P153" t="s">
        <v>1228</v>
      </c>
    </row>
    <row r="154" spans="1:16" x14ac:dyDescent="0.35">
      <c r="A154" s="1">
        <f t="shared" si="3"/>
        <v>153</v>
      </c>
      <c r="B154" s="1" t="s">
        <v>688</v>
      </c>
      <c r="C154" t="s">
        <v>687</v>
      </c>
      <c r="D154" t="s">
        <v>84</v>
      </c>
      <c r="E154" s="33" t="s">
        <v>81</v>
      </c>
      <c r="F154" s="33" t="s">
        <v>7</v>
      </c>
      <c r="G154" s="33" t="s">
        <v>7</v>
      </c>
      <c r="H154" s="33" t="s">
        <v>7</v>
      </c>
      <c r="I154" s="33" t="s">
        <v>7</v>
      </c>
      <c r="J154" s="33" t="s">
        <v>7</v>
      </c>
      <c r="K154" s="34">
        <v>1</v>
      </c>
      <c r="L154" s="34" t="str">
        <f>IF(Noms_de_les_cases4[[#This Row],[Nivell 
d''us (%)]]&gt;0.7,"Habitual",IF(Noms_de_les_cases4[[#This Row],[Nivell 
d''us (%)]]&lt;0.3,"Minoritari","Ocasional"))</f>
        <v>Habitual</v>
      </c>
      <c r="M154" s="33" t="s">
        <v>14</v>
      </c>
      <c r="N154" s="33" t="s">
        <v>17</v>
      </c>
      <c r="O154" t="s">
        <v>1218</v>
      </c>
      <c r="P154" t="s">
        <v>1228</v>
      </c>
    </row>
    <row r="155" spans="1:16" x14ac:dyDescent="0.35">
      <c r="A155" s="1">
        <f t="shared" si="3"/>
        <v>154</v>
      </c>
      <c r="B155" s="1" t="s">
        <v>650</v>
      </c>
      <c r="C155" t="s">
        <v>651</v>
      </c>
      <c r="D155" t="s">
        <v>24</v>
      </c>
      <c r="E155" s="33" t="s">
        <v>81</v>
      </c>
      <c r="F155" s="33" t="s">
        <v>7</v>
      </c>
      <c r="G155" s="33" t="s">
        <v>7</v>
      </c>
      <c r="H155" s="33" t="s">
        <v>7</v>
      </c>
      <c r="I155" s="33" t="s">
        <v>7</v>
      </c>
      <c r="J155" s="33" t="s">
        <v>7</v>
      </c>
      <c r="K155" s="34">
        <v>1</v>
      </c>
      <c r="L155" s="34" t="str">
        <f>IF(Noms_de_les_cases4[[#This Row],[Nivell 
d''us (%)]]&gt;0.7,"Habitual",IF(Noms_de_les_cases4[[#This Row],[Nivell 
d''us (%)]]&lt;0.3,"Minoritari","Ocasional"))</f>
        <v>Habitual</v>
      </c>
      <c r="M155" s="33" t="s">
        <v>14</v>
      </c>
      <c r="N155" s="33" t="s">
        <v>17</v>
      </c>
      <c r="O155" t="s">
        <v>1218</v>
      </c>
      <c r="P155" t="s">
        <v>1228</v>
      </c>
    </row>
    <row r="156" spans="1:16" x14ac:dyDescent="0.35">
      <c r="A156" s="1">
        <f t="shared" si="3"/>
        <v>155</v>
      </c>
      <c r="B156" s="1" t="s">
        <v>1058</v>
      </c>
      <c r="C156" t="s">
        <v>651</v>
      </c>
      <c r="D156" t="s">
        <v>24</v>
      </c>
      <c r="E156" s="33" t="s">
        <v>81</v>
      </c>
      <c r="F156" s="33" t="s">
        <v>7</v>
      </c>
      <c r="G156" s="33" t="s">
        <v>7</v>
      </c>
      <c r="H156" s="33" t="s">
        <v>7</v>
      </c>
      <c r="I156" s="33" t="s">
        <v>8</v>
      </c>
      <c r="J156" s="33" t="s">
        <v>7</v>
      </c>
      <c r="K156" s="34">
        <v>0.6</v>
      </c>
      <c r="L156" s="34" t="str">
        <f>IF(Noms_de_les_cases4[[#This Row],[Nivell 
d''us (%)]]&gt;0.7,"Habitual",IF(Noms_de_les_cases4[[#This Row],[Nivell 
d''us (%)]]&lt;0.3,"Minoritari","Ocasional"))</f>
        <v>Ocasional</v>
      </c>
      <c r="M156" s="33" t="s">
        <v>14</v>
      </c>
      <c r="N156" s="33" t="s">
        <v>17</v>
      </c>
      <c r="O156" t="s">
        <v>1235</v>
      </c>
      <c r="P156" t="s">
        <v>1230</v>
      </c>
    </row>
    <row r="157" spans="1:16" x14ac:dyDescent="0.35">
      <c r="A157" s="1">
        <f t="shared" si="3"/>
        <v>156</v>
      </c>
      <c r="B157" s="1" t="s">
        <v>874</v>
      </c>
      <c r="C157" t="s">
        <v>873</v>
      </c>
      <c r="D157" t="s">
        <v>181</v>
      </c>
      <c r="E157" s="33" t="s">
        <v>81</v>
      </c>
      <c r="F157" s="33" t="s">
        <v>7</v>
      </c>
      <c r="G157" s="33" t="s">
        <v>7</v>
      </c>
      <c r="H157" s="33" t="s">
        <v>7</v>
      </c>
      <c r="I157" s="33" t="s">
        <v>8</v>
      </c>
      <c r="J157" s="33" t="s">
        <v>8</v>
      </c>
      <c r="K157" s="34">
        <v>0.2</v>
      </c>
      <c r="L157" s="34" t="str">
        <f>IF(Noms_de_les_cases4[[#This Row],[Nivell 
d''us (%)]]&gt;0.7,"Habitual",IF(Noms_de_les_cases4[[#This Row],[Nivell 
d''us (%)]]&lt;0.3,"Minoritari","Ocasional"))</f>
        <v>Minoritari</v>
      </c>
      <c r="M157" s="33" t="s">
        <v>14</v>
      </c>
      <c r="N157" s="33" t="s">
        <v>17</v>
      </c>
      <c r="O157" t="s">
        <v>1235</v>
      </c>
      <c r="P157" t="s">
        <v>1230</v>
      </c>
    </row>
    <row r="158" spans="1:16" x14ac:dyDescent="0.35">
      <c r="A158" s="1">
        <f t="shared" si="3"/>
        <v>157</v>
      </c>
      <c r="B158" s="1" t="s">
        <v>1518</v>
      </c>
      <c r="C158" t="s">
        <v>337</v>
      </c>
      <c r="D158" t="s">
        <v>92</v>
      </c>
      <c r="E158" s="33" t="s">
        <v>81</v>
      </c>
      <c r="F158" s="33" t="s">
        <v>7</v>
      </c>
      <c r="G158" s="33" t="s">
        <v>7</v>
      </c>
      <c r="H158" s="33" t="s">
        <v>7</v>
      </c>
      <c r="I158" s="33" t="s">
        <v>8</v>
      </c>
      <c r="J158" s="33" t="s">
        <v>8</v>
      </c>
      <c r="K158" s="34">
        <v>0.2</v>
      </c>
      <c r="L158" s="34" t="str">
        <f>IF(Noms_de_les_cases4[[#This Row],[Nivell 
d''us (%)]]&gt;0.7,"Habitual",IF(Noms_de_les_cases4[[#This Row],[Nivell 
d''us (%)]]&lt;0.3,"Minoritari","Ocasional"))</f>
        <v>Minoritari</v>
      </c>
      <c r="M158" s="33" t="s">
        <v>14</v>
      </c>
      <c r="N158" s="33" t="s">
        <v>17</v>
      </c>
      <c r="O158" t="s">
        <v>1218</v>
      </c>
      <c r="P158" t="s">
        <v>1228</v>
      </c>
    </row>
    <row r="159" spans="1:16" x14ac:dyDescent="0.35">
      <c r="A159" s="1">
        <f t="shared" si="3"/>
        <v>158</v>
      </c>
      <c r="B159" s="1" t="s">
        <v>1474</v>
      </c>
      <c r="C159" t="s">
        <v>980</v>
      </c>
      <c r="D159" t="s">
        <v>89</v>
      </c>
      <c r="E159" s="33" t="s">
        <v>81</v>
      </c>
      <c r="F159" s="33" t="s">
        <v>7</v>
      </c>
      <c r="G159" s="33" t="s">
        <v>7</v>
      </c>
      <c r="H159" s="33" t="s">
        <v>7</v>
      </c>
      <c r="I159" s="33" t="s">
        <v>8</v>
      </c>
      <c r="J159" s="33" t="s">
        <v>8</v>
      </c>
      <c r="K159" s="34">
        <v>0.4</v>
      </c>
      <c r="L159" s="34" t="str">
        <f>IF(Noms_de_les_cases4[[#This Row],[Nivell 
d''us (%)]]&gt;0.7,"Habitual",IF(Noms_de_les_cases4[[#This Row],[Nivell 
d''us (%)]]&lt;0.3,"Minoritari","Ocasional"))</f>
        <v>Ocasional</v>
      </c>
      <c r="M159" s="33" t="s">
        <v>16</v>
      </c>
      <c r="N159" s="33" t="s">
        <v>17</v>
      </c>
      <c r="O159" t="s">
        <v>1222</v>
      </c>
      <c r="P159" t="s">
        <v>1229</v>
      </c>
    </row>
    <row r="160" spans="1:16" x14ac:dyDescent="0.35">
      <c r="A160" s="1">
        <f t="shared" si="3"/>
        <v>159</v>
      </c>
      <c r="B160" s="1" t="s">
        <v>1487</v>
      </c>
      <c r="C160" t="s">
        <v>273</v>
      </c>
      <c r="D160" t="s">
        <v>92</v>
      </c>
      <c r="E160" s="33" t="s">
        <v>81</v>
      </c>
      <c r="F160" s="33" t="s">
        <v>7</v>
      </c>
      <c r="G160" s="33" t="s">
        <v>7</v>
      </c>
      <c r="H160" s="33" t="s">
        <v>7</v>
      </c>
      <c r="I160" s="33" t="s">
        <v>8</v>
      </c>
      <c r="J160" s="33" t="s">
        <v>8</v>
      </c>
      <c r="K160" s="34">
        <v>0.2</v>
      </c>
      <c r="L160" s="34" t="str">
        <f>IF(Noms_de_les_cases4[[#This Row],[Nivell 
d''us (%)]]&gt;0.7,"Habitual",IF(Noms_de_les_cases4[[#This Row],[Nivell 
d''us (%)]]&lt;0.3,"Minoritari","Ocasional"))</f>
        <v>Minoritari</v>
      </c>
      <c r="M160" s="33" t="s">
        <v>16</v>
      </c>
      <c r="N160" s="33" t="s">
        <v>17</v>
      </c>
      <c r="O160" t="s">
        <v>1222</v>
      </c>
      <c r="P160" t="s">
        <v>1229</v>
      </c>
    </row>
    <row r="161" spans="1:16" x14ac:dyDescent="0.35">
      <c r="A161" s="1">
        <f t="shared" si="3"/>
        <v>160</v>
      </c>
      <c r="B161" s="1" t="s">
        <v>979</v>
      </c>
      <c r="C161" t="s">
        <v>980</v>
      </c>
      <c r="D161" t="s">
        <v>89</v>
      </c>
      <c r="E161" s="33" t="s">
        <v>81</v>
      </c>
      <c r="F161" s="33" t="s">
        <v>7</v>
      </c>
      <c r="G161" s="33" t="s">
        <v>7</v>
      </c>
      <c r="H161" s="33" t="s">
        <v>7</v>
      </c>
      <c r="I161" s="33" t="s">
        <v>7</v>
      </c>
      <c r="J161" s="33" t="s">
        <v>7</v>
      </c>
      <c r="K161" s="34">
        <v>0.8</v>
      </c>
      <c r="L161" s="34" t="str">
        <f>IF(Noms_de_les_cases4[[#This Row],[Nivell 
d''us (%)]]&gt;0.7,"Habitual",IF(Noms_de_les_cases4[[#This Row],[Nivell 
d''us (%)]]&lt;0.3,"Minoritari","Ocasional"))</f>
        <v>Habitual</v>
      </c>
      <c r="M161" s="33" t="s">
        <v>16</v>
      </c>
      <c r="N161" s="33" t="s">
        <v>17</v>
      </c>
      <c r="O161" t="s">
        <v>1222</v>
      </c>
      <c r="P161" t="s">
        <v>1240</v>
      </c>
    </row>
    <row r="162" spans="1:16" x14ac:dyDescent="0.35">
      <c r="A162" s="1">
        <f t="shared" si="3"/>
        <v>161</v>
      </c>
      <c r="B162" s="1" t="s">
        <v>66</v>
      </c>
      <c r="C162" t="s">
        <v>64</v>
      </c>
      <c r="D162" t="s">
        <v>6</v>
      </c>
      <c r="E162" s="33" t="s">
        <v>81</v>
      </c>
      <c r="F162" s="33" t="s">
        <v>7</v>
      </c>
      <c r="G162" s="33" t="s">
        <v>7</v>
      </c>
      <c r="H162" s="33" t="s">
        <v>7</v>
      </c>
      <c r="I162" s="33" t="s">
        <v>8</v>
      </c>
      <c r="J162" s="33" t="s">
        <v>8</v>
      </c>
      <c r="K162" s="34">
        <v>0.4</v>
      </c>
      <c r="L162" s="34" t="str">
        <f>IF(Noms_de_les_cases4[[#This Row],[Nivell 
d''us (%)]]&gt;0.7,"Habitual",IF(Noms_de_les_cases4[[#This Row],[Nivell 
d''us (%)]]&lt;0.3,"Minoritari","Ocasional"))</f>
        <v>Ocasional</v>
      </c>
      <c r="M162" s="33" t="s">
        <v>14</v>
      </c>
      <c r="N162" s="33" t="s">
        <v>18</v>
      </c>
      <c r="O162" t="s">
        <v>1218</v>
      </c>
      <c r="P162" t="s">
        <v>1228</v>
      </c>
    </row>
    <row r="163" spans="1:16" x14ac:dyDescent="0.35">
      <c r="A163" s="1">
        <f t="shared" si="3"/>
        <v>162</v>
      </c>
      <c r="B163" s="1" t="s">
        <v>898</v>
      </c>
      <c r="C163" t="s">
        <v>899</v>
      </c>
      <c r="D163" t="s">
        <v>181</v>
      </c>
      <c r="E163" s="33" t="s">
        <v>81</v>
      </c>
      <c r="F163" s="33" t="s">
        <v>7</v>
      </c>
      <c r="G163" s="33" t="s">
        <v>7</v>
      </c>
      <c r="H163" s="33" t="s">
        <v>8</v>
      </c>
      <c r="I163" s="33" t="s">
        <v>7</v>
      </c>
      <c r="J163" s="33" t="s">
        <v>7</v>
      </c>
      <c r="K163" s="34">
        <v>0.6</v>
      </c>
      <c r="L163" s="34" t="str">
        <f>IF(Noms_de_les_cases4[[#This Row],[Nivell 
d''us (%)]]&gt;0.7,"Habitual",IF(Noms_de_les_cases4[[#This Row],[Nivell 
d''us (%)]]&lt;0.3,"Minoritari","Ocasional"))</f>
        <v>Ocasional</v>
      </c>
      <c r="M163" s="33" t="s">
        <v>78</v>
      </c>
      <c r="N163" s="33" t="s">
        <v>17</v>
      </c>
      <c r="O163" t="s">
        <v>1218</v>
      </c>
      <c r="P163" t="s">
        <v>1224</v>
      </c>
    </row>
    <row r="164" spans="1:16" x14ac:dyDescent="0.35">
      <c r="A164" s="1">
        <f t="shared" si="3"/>
        <v>163</v>
      </c>
      <c r="B164" s="1" t="s">
        <v>372</v>
      </c>
      <c r="C164" t="s">
        <v>373</v>
      </c>
      <c r="D164" t="s">
        <v>92</v>
      </c>
      <c r="E164" s="33" t="s">
        <v>81</v>
      </c>
      <c r="F164" s="33" t="s">
        <v>7</v>
      </c>
      <c r="G164" s="33" t="s">
        <v>7</v>
      </c>
      <c r="H164" s="33" t="s">
        <v>7</v>
      </c>
      <c r="I164" s="33" t="s">
        <v>7</v>
      </c>
      <c r="J164" s="33" t="s">
        <v>7</v>
      </c>
      <c r="K164" s="34">
        <v>0.6</v>
      </c>
      <c r="L164" s="34" t="str">
        <f>IF(Noms_de_les_cases4[[#This Row],[Nivell 
d''us (%)]]&gt;0.7,"Habitual",IF(Noms_de_les_cases4[[#This Row],[Nivell 
d''us (%)]]&lt;0.3,"Minoritari","Ocasional"))</f>
        <v>Ocasional</v>
      </c>
      <c r="M164" s="33" t="s">
        <v>15</v>
      </c>
      <c r="N164" s="33" t="s">
        <v>17</v>
      </c>
      <c r="O164" t="s">
        <v>1218</v>
      </c>
      <c r="P164" t="s">
        <v>1268</v>
      </c>
    </row>
    <row r="165" spans="1:16" x14ac:dyDescent="0.35">
      <c r="A165" s="1">
        <f t="shared" si="3"/>
        <v>164</v>
      </c>
      <c r="B165" s="1" t="s">
        <v>811</v>
      </c>
      <c r="C165" t="s">
        <v>809</v>
      </c>
      <c r="D165" t="s">
        <v>24</v>
      </c>
      <c r="E165" s="33" t="s">
        <v>81</v>
      </c>
      <c r="F165" s="33" t="s">
        <v>7</v>
      </c>
      <c r="G165" s="33" t="s">
        <v>7</v>
      </c>
      <c r="H165" s="33" t="s">
        <v>7</v>
      </c>
      <c r="I165" s="33" t="s">
        <v>8</v>
      </c>
      <c r="J165" s="33" t="s">
        <v>8</v>
      </c>
      <c r="K165" s="34">
        <v>0.4</v>
      </c>
      <c r="L165" s="34" t="str">
        <f>IF(Noms_de_les_cases4[[#This Row],[Nivell 
d''us (%)]]&gt;0.7,"Habitual",IF(Noms_de_les_cases4[[#This Row],[Nivell 
d''us (%)]]&lt;0.3,"Minoritari","Ocasional"))</f>
        <v>Ocasional</v>
      </c>
      <c r="M165" s="33" t="s">
        <v>15</v>
      </c>
      <c r="N165" s="33" t="s">
        <v>17</v>
      </c>
      <c r="O165" t="s">
        <v>1234</v>
      </c>
      <c r="P165" t="s">
        <v>1270</v>
      </c>
    </row>
    <row r="166" spans="1:16" x14ac:dyDescent="0.35">
      <c r="A166" s="1">
        <f t="shared" si="3"/>
        <v>165</v>
      </c>
      <c r="B166" s="1" t="s">
        <v>9</v>
      </c>
      <c r="C166" t="s">
        <v>10</v>
      </c>
      <c r="D166" t="s">
        <v>6</v>
      </c>
      <c r="E166" s="33" t="s">
        <v>81</v>
      </c>
      <c r="F166" s="33" t="s">
        <v>7</v>
      </c>
      <c r="G166" s="33" t="s">
        <v>7</v>
      </c>
      <c r="H166" s="33" t="s">
        <v>7</v>
      </c>
      <c r="I166" s="33" t="s">
        <v>7</v>
      </c>
      <c r="J166" s="33" t="s">
        <v>7</v>
      </c>
      <c r="K166" s="34">
        <v>0.8</v>
      </c>
      <c r="L166" s="34" t="str">
        <f>IF(Noms_de_les_cases4[[#This Row],[Nivell 
d''us (%)]]&gt;0.7,"Habitual",IF(Noms_de_les_cases4[[#This Row],[Nivell 
d''us (%)]]&lt;0.3,"Minoritari","Ocasional"))</f>
        <v>Habitual</v>
      </c>
      <c r="M166" s="33" t="s">
        <v>16</v>
      </c>
      <c r="N166" s="33" t="s">
        <v>17</v>
      </c>
      <c r="O166" s="5" t="s">
        <v>1221</v>
      </c>
      <c r="P166" t="s">
        <v>1239</v>
      </c>
    </row>
    <row r="167" spans="1:16" x14ac:dyDescent="0.35">
      <c r="A167" s="1">
        <f t="shared" si="3"/>
        <v>166</v>
      </c>
      <c r="B167" s="1" t="s">
        <v>872</v>
      </c>
      <c r="C167" t="s">
        <v>873</v>
      </c>
      <c r="D167" t="s">
        <v>181</v>
      </c>
      <c r="E167" s="33" t="s">
        <v>81</v>
      </c>
      <c r="F167" s="33" t="s">
        <v>7</v>
      </c>
      <c r="G167" s="33" t="s">
        <v>7</v>
      </c>
      <c r="H167" s="33" t="s">
        <v>7</v>
      </c>
      <c r="I167" s="33" t="s">
        <v>7</v>
      </c>
      <c r="J167" s="33" t="s">
        <v>7</v>
      </c>
      <c r="K167" s="34">
        <v>0.8</v>
      </c>
      <c r="L167" s="34" t="str">
        <f>IF(Noms_de_les_cases4[[#This Row],[Nivell 
d''us (%)]]&gt;0.7,"Habitual",IF(Noms_de_les_cases4[[#This Row],[Nivell 
d''us (%)]]&lt;0.3,"Minoritari","Ocasional"))</f>
        <v>Habitual</v>
      </c>
      <c r="M167" s="33" t="s">
        <v>14</v>
      </c>
      <c r="N167" s="33" t="s">
        <v>17</v>
      </c>
      <c r="O167" t="s">
        <v>1218</v>
      </c>
      <c r="P167" t="s">
        <v>1228</v>
      </c>
    </row>
    <row r="168" spans="1:16" x14ac:dyDescent="0.35">
      <c r="A168" s="1">
        <f t="shared" si="3"/>
        <v>167</v>
      </c>
      <c r="B168" s="1" t="s">
        <v>194</v>
      </c>
      <c r="C168" t="s">
        <v>195</v>
      </c>
      <c r="D168" t="s">
        <v>91</v>
      </c>
      <c r="E168" s="33" t="s">
        <v>81</v>
      </c>
      <c r="F168" s="33" t="s">
        <v>7</v>
      </c>
      <c r="G168" s="33" t="s">
        <v>7</v>
      </c>
      <c r="H168" s="33" t="s">
        <v>7</v>
      </c>
      <c r="I168" s="33" t="s">
        <v>7</v>
      </c>
      <c r="J168" s="33" t="s">
        <v>8</v>
      </c>
      <c r="K168" s="34">
        <v>0.2</v>
      </c>
      <c r="L168" s="34" t="str">
        <f>IF(Noms_de_les_cases4[[#This Row],[Nivell 
d''us (%)]]&gt;0.7,"Habitual",IF(Noms_de_les_cases4[[#This Row],[Nivell 
d''us (%)]]&lt;0.3,"Minoritari","Ocasional"))</f>
        <v>Minoritari</v>
      </c>
      <c r="M168" s="33" t="s">
        <v>38</v>
      </c>
      <c r="N168" s="33" t="s">
        <v>17</v>
      </c>
      <c r="O168" t="s">
        <v>1218</v>
      </c>
      <c r="P168" t="s">
        <v>1268</v>
      </c>
    </row>
    <row r="169" spans="1:16" x14ac:dyDescent="0.35">
      <c r="A169" s="1">
        <f t="shared" si="3"/>
        <v>168</v>
      </c>
      <c r="B169" s="1" t="s">
        <v>457</v>
      </c>
      <c r="C169" t="s">
        <v>187</v>
      </c>
      <c r="D169" t="s">
        <v>91</v>
      </c>
      <c r="E169" s="33" t="s">
        <v>81</v>
      </c>
      <c r="F169" s="33" t="s">
        <v>7</v>
      </c>
      <c r="G169" s="33" t="s">
        <v>7</v>
      </c>
      <c r="H169" s="33" t="s">
        <v>7</v>
      </c>
      <c r="I169" s="33" t="s">
        <v>8</v>
      </c>
      <c r="J169" s="33" t="s">
        <v>8</v>
      </c>
      <c r="K169" s="34">
        <v>0.2</v>
      </c>
      <c r="L169" s="34" t="s">
        <v>1249</v>
      </c>
      <c r="M169" s="33" t="s">
        <v>14</v>
      </c>
      <c r="N169" s="33" t="s">
        <v>17</v>
      </c>
      <c r="O169" t="s">
        <v>1218</v>
      </c>
      <c r="P169" t="s">
        <v>1228</v>
      </c>
    </row>
    <row r="170" spans="1:16" x14ac:dyDescent="0.35">
      <c r="A170" s="1">
        <f t="shared" si="3"/>
        <v>169</v>
      </c>
      <c r="B170" s="1" t="s">
        <v>457</v>
      </c>
      <c r="C170" t="s">
        <v>458</v>
      </c>
      <c r="D170" t="s">
        <v>86</v>
      </c>
      <c r="E170" s="33" t="s">
        <v>81</v>
      </c>
      <c r="F170" s="33" t="s">
        <v>7</v>
      </c>
      <c r="G170" s="33" t="s">
        <v>7</v>
      </c>
      <c r="H170" s="33" t="s">
        <v>8</v>
      </c>
      <c r="I170" s="33" t="s">
        <v>7</v>
      </c>
      <c r="J170" s="33" t="s">
        <v>7</v>
      </c>
      <c r="K170" s="34">
        <v>0.6</v>
      </c>
      <c r="L170" s="34" t="str">
        <f>IF(Noms_de_les_cases4[[#This Row],[Nivell 
d''us (%)]]&gt;0.7,"Habitual",IF(Noms_de_les_cases4[[#This Row],[Nivell 
d''us (%)]]&lt;0.3,"Minoritari","Ocasional"))</f>
        <v>Ocasional</v>
      </c>
      <c r="M170" s="33" t="s">
        <v>14</v>
      </c>
      <c r="N170" s="33" t="s">
        <v>17</v>
      </c>
      <c r="O170" t="s">
        <v>1218</v>
      </c>
      <c r="P170" t="s">
        <v>1228</v>
      </c>
    </row>
    <row r="171" spans="1:16" x14ac:dyDescent="0.35">
      <c r="A171" s="1">
        <f t="shared" si="3"/>
        <v>170</v>
      </c>
      <c r="B171" s="1" t="s">
        <v>1055</v>
      </c>
      <c r="C171" t="s">
        <v>992</v>
      </c>
      <c r="D171" t="s">
        <v>89</v>
      </c>
      <c r="E171" s="33" t="s">
        <v>81</v>
      </c>
      <c r="F171" s="33" t="s">
        <v>7</v>
      </c>
      <c r="G171" s="33" t="s">
        <v>7</v>
      </c>
      <c r="H171" s="33" t="s">
        <v>7</v>
      </c>
      <c r="I171" s="33" t="s">
        <v>7</v>
      </c>
      <c r="J171" s="33" t="s">
        <v>7</v>
      </c>
      <c r="K171" s="34">
        <v>0.6</v>
      </c>
      <c r="L171" s="34" t="str">
        <f>IF(Noms_de_les_cases4[[#This Row],[Nivell 
d''us (%)]]&gt;0.7,"Habitual",IF(Noms_de_les_cases4[[#This Row],[Nivell 
d''us (%)]]&lt;0.3,"Minoritari","Ocasional"))</f>
        <v>Ocasional</v>
      </c>
      <c r="M171" s="33" t="s">
        <v>78</v>
      </c>
      <c r="N171" s="33" t="s">
        <v>19</v>
      </c>
      <c r="O171" t="s">
        <v>1265</v>
      </c>
      <c r="P171" t="s">
        <v>1227</v>
      </c>
    </row>
    <row r="172" spans="1:16" x14ac:dyDescent="0.35">
      <c r="A172" s="1">
        <f t="shared" si="3"/>
        <v>171</v>
      </c>
      <c r="B172" s="1" t="s">
        <v>649</v>
      </c>
      <c r="C172" t="s">
        <v>647</v>
      </c>
      <c r="D172" t="s">
        <v>84</v>
      </c>
      <c r="E172" s="33" t="s">
        <v>81</v>
      </c>
      <c r="F172" s="33" t="s">
        <v>7</v>
      </c>
      <c r="G172" s="33" t="s">
        <v>7</v>
      </c>
      <c r="H172" s="33" t="s">
        <v>7</v>
      </c>
      <c r="I172" s="33" t="s">
        <v>8</v>
      </c>
      <c r="J172" s="33" t="s">
        <v>7</v>
      </c>
      <c r="K172" s="34">
        <v>0.8</v>
      </c>
      <c r="L172" s="34" t="str">
        <f>IF(Noms_de_les_cases4[[#This Row],[Nivell 
d''us (%)]]&gt;0.7,"Habitual",IF(Noms_de_les_cases4[[#This Row],[Nivell 
d''us (%)]]&lt;0.3,"Minoritari","Ocasional"))</f>
        <v>Habitual</v>
      </c>
      <c r="M172" s="33" t="s">
        <v>14</v>
      </c>
      <c r="N172" s="33" t="s">
        <v>17</v>
      </c>
      <c r="O172" t="s">
        <v>1218</v>
      </c>
      <c r="P172" t="s">
        <v>1228</v>
      </c>
    </row>
    <row r="173" spans="1:16" x14ac:dyDescent="0.35">
      <c r="A173" s="1">
        <f t="shared" si="3"/>
        <v>172</v>
      </c>
      <c r="B173" s="1" t="s">
        <v>649</v>
      </c>
      <c r="C173" t="s">
        <v>656</v>
      </c>
      <c r="D173" t="s">
        <v>84</v>
      </c>
      <c r="E173" s="33" t="s">
        <v>81</v>
      </c>
      <c r="F173" s="33" t="s">
        <v>7</v>
      </c>
      <c r="G173" s="33" t="s">
        <v>7</v>
      </c>
      <c r="H173" s="33" t="s">
        <v>7</v>
      </c>
      <c r="I173" s="33" t="s">
        <v>7</v>
      </c>
      <c r="J173" s="33" t="s">
        <v>7</v>
      </c>
      <c r="K173" s="34">
        <v>0.8</v>
      </c>
      <c r="L173" s="34" t="str">
        <f>IF(Noms_de_les_cases4[[#This Row],[Nivell 
d''us (%)]]&gt;0.7,"Habitual",IF(Noms_de_les_cases4[[#This Row],[Nivell 
d''us (%)]]&lt;0.3,"Minoritari","Ocasional"))</f>
        <v>Habitual</v>
      </c>
      <c r="M173" s="33" t="s">
        <v>14</v>
      </c>
      <c r="N173" s="33" t="s">
        <v>17</v>
      </c>
      <c r="O173" t="s">
        <v>1218</v>
      </c>
      <c r="P173" t="s">
        <v>1228</v>
      </c>
    </row>
    <row r="174" spans="1:16" x14ac:dyDescent="0.35">
      <c r="A174" s="1">
        <f t="shared" si="3"/>
        <v>173</v>
      </c>
      <c r="B174" s="1" t="s">
        <v>649</v>
      </c>
      <c r="C174" t="s">
        <v>1537</v>
      </c>
      <c r="D174" t="s">
        <v>86</v>
      </c>
      <c r="E174" s="33" t="s">
        <v>81</v>
      </c>
      <c r="F174" s="33" t="s">
        <v>7</v>
      </c>
      <c r="G174" s="33" t="s">
        <v>7</v>
      </c>
      <c r="H174" s="33" t="s">
        <v>7</v>
      </c>
      <c r="I174" s="33" t="s">
        <v>8</v>
      </c>
      <c r="J174" s="33" t="s">
        <v>8</v>
      </c>
      <c r="K174" s="34">
        <v>0.2</v>
      </c>
      <c r="L174" s="34" t="str">
        <f>IF(Noms_de_les_cases4[[#This Row],[Nivell 
d''us (%)]]&gt;0.7,"Habitual",IF(Noms_de_les_cases4[[#This Row],[Nivell 
d''us (%)]]&lt;0.3,"Minoritari","Ocasional"))</f>
        <v>Minoritari</v>
      </c>
      <c r="M174" s="33" t="s">
        <v>14</v>
      </c>
      <c r="N174" s="33" t="s">
        <v>17</v>
      </c>
      <c r="O174" t="s">
        <v>1218</v>
      </c>
      <c r="P174" t="s">
        <v>1228</v>
      </c>
    </row>
    <row r="175" spans="1:16" x14ac:dyDescent="0.35">
      <c r="A175" s="1">
        <f t="shared" si="3"/>
        <v>174</v>
      </c>
      <c r="B175" s="1" t="s">
        <v>1073</v>
      </c>
      <c r="C175" t="s">
        <v>305</v>
      </c>
      <c r="D175" t="s">
        <v>92</v>
      </c>
      <c r="E175" s="33" t="s">
        <v>81</v>
      </c>
      <c r="F175" s="33" t="s">
        <v>7</v>
      </c>
      <c r="G175" s="33" t="s">
        <v>7</v>
      </c>
      <c r="H175" s="33" t="s">
        <v>7</v>
      </c>
      <c r="I175" s="33" t="s">
        <v>7</v>
      </c>
      <c r="J175" s="33" t="s">
        <v>7</v>
      </c>
      <c r="K175" s="34">
        <v>1</v>
      </c>
      <c r="L175" s="34" t="str">
        <f>IF(Noms_de_les_cases4[[#This Row],[Nivell 
d''us (%)]]&gt;0.7,"Habitual",IF(Noms_de_les_cases4[[#This Row],[Nivell 
d''us (%)]]&lt;0.3,"Minoritari","Ocasional"))</f>
        <v>Habitual</v>
      </c>
      <c r="M175" s="33" t="s">
        <v>14</v>
      </c>
      <c r="N175" s="33" t="s">
        <v>17</v>
      </c>
      <c r="O175" t="s">
        <v>1218</v>
      </c>
      <c r="P175" t="s">
        <v>1228</v>
      </c>
    </row>
    <row r="176" spans="1:16" x14ac:dyDescent="0.35">
      <c r="A176" s="1">
        <f t="shared" si="3"/>
        <v>175</v>
      </c>
      <c r="B176" s="1" t="s">
        <v>310</v>
      </c>
      <c r="C176" t="s">
        <v>390</v>
      </c>
      <c r="D176" t="s">
        <v>86</v>
      </c>
      <c r="E176" s="33" t="s">
        <v>81</v>
      </c>
      <c r="F176" s="33" t="s">
        <v>7</v>
      </c>
      <c r="G176" s="33" t="s">
        <v>8</v>
      </c>
      <c r="H176" s="33" t="s">
        <v>7</v>
      </c>
      <c r="I176" s="33" t="s">
        <v>8</v>
      </c>
      <c r="J176" s="33" t="s">
        <v>8</v>
      </c>
      <c r="K176" s="34">
        <v>0.2</v>
      </c>
      <c r="L176" s="34" t="str">
        <f>IF(Noms_de_les_cases4[[#This Row],[Nivell 
d''us (%)]]&gt;0.7,"Habitual",IF(Noms_de_les_cases4[[#This Row],[Nivell 
d''us (%)]]&lt;0.3,"Minoritari","Ocasional"))</f>
        <v>Minoritari</v>
      </c>
      <c r="M176" s="33" t="s">
        <v>14</v>
      </c>
      <c r="N176" s="33" t="s">
        <v>17</v>
      </c>
      <c r="O176" t="s">
        <v>1218</v>
      </c>
      <c r="P176" t="s">
        <v>1228</v>
      </c>
    </row>
    <row r="177" spans="1:16" x14ac:dyDescent="0.35">
      <c r="A177" s="1">
        <f t="shared" si="3"/>
        <v>176</v>
      </c>
      <c r="B177" s="1" t="s">
        <v>310</v>
      </c>
      <c r="C177" t="s">
        <v>309</v>
      </c>
      <c r="D177" t="s">
        <v>86</v>
      </c>
      <c r="E177" s="33" t="s">
        <v>81</v>
      </c>
      <c r="F177" s="33" t="s">
        <v>7</v>
      </c>
      <c r="G177" s="33" t="s">
        <v>7</v>
      </c>
      <c r="H177" s="33" t="s">
        <v>7</v>
      </c>
      <c r="I177" s="33" t="s">
        <v>8</v>
      </c>
      <c r="J177" s="33" t="s">
        <v>8</v>
      </c>
      <c r="K177" s="34">
        <v>0.2</v>
      </c>
      <c r="L177" s="34" t="str">
        <f>IF(Noms_de_les_cases4[[#This Row],[Nivell 
d''us (%)]]&gt;0.7,"Habitual",IF(Noms_de_les_cases4[[#This Row],[Nivell 
d''us (%)]]&lt;0.3,"Minoritari","Ocasional"))</f>
        <v>Minoritari</v>
      </c>
      <c r="M177" s="33" t="s">
        <v>14</v>
      </c>
      <c r="N177" s="33" t="s">
        <v>17</v>
      </c>
      <c r="O177" t="s">
        <v>1218</v>
      </c>
      <c r="P177" t="s">
        <v>1268</v>
      </c>
    </row>
    <row r="178" spans="1:16" x14ac:dyDescent="0.35">
      <c r="A178" s="1">
        <f t="shared" si="3"/>
        <v>177</v>
      </c>
      <c r="B178" s="1" t="s">
        <v>207</v>
      </c>
      <c r="C178" t="s">
        <v>208</v>
      </c>
      <c r="D178" t="s">
        <v>91</v>
      </c>
      <c r="E178" s="33" t="s">
        <v>81</v>
      </c>
      <c r="F178" s="33" t="s">
        <v>7</v>
      </c>
      <c r="G178" s="33" t="s">
        <v>7</v>
      </c>
      <c r="H178" s="33" t="s">
        <v>7</v>
      </c>
      <c r="I178" s="33" t="s">
        <v>7</v>
      </c>
      <c r="J178" s="33" t="s">
        <v>8</v>
      </c>
      <c r="K178" s="34">
        <v>0.2</v>
      </c>
      <c r="L178" s="34" t="str">
        <f>IF(Noms_de_les_cases4[[#This Row],[Nivell 
d''us (%)]]&gt;0.7,"Habitual",IF(Noms_de_les_cases4[[#This Row],[Nivell 
d''us (%)]]&lt;0.3,"Minoritari","Ocasional"))</f>
        <v>Minoritari</v>
      </c>
      <c r="M178" s="33" t="s">
        <v>16</v>
      </c>
      <c r="N178" s="33" t="s">
        <v>18</v>
      </c>
      <c r="O178" t="s">
        <v>1234</v>
      </c>
      <c r="P178" t="s">
        <v>1233</v>
      </c>
    </row>
    <row r="179" spans="1:16" x14ac:dyDescent="0.35">
      <c r="A179" s="1">
        <f t="shared" si="3"/>
        <v>178</v>
      </c>
      <c r="B179" s="1" t="s">
        <v>1493</v>
      </c>
      <c r="C179" t="s">
        <v>59</v>
      </c>
      <c r="D179" t="s">
        <v>6</v>
      </c>
      <c r="E179" s="33" t="s">
        <v>81</v>
      </c>
      <c r="F179" s="33" t="s">
        <v>7</v>
      </c>
      <c r="G179" s="33" t="s">
        <v>7</v>
      </c>
      <c r="H179" s="33" t="s">
        <v>7</v>
      </c>
      <c r="I179" s="33" t="s">
        <v>8</v>
      </c>
      <c r="J179" s="33" t="s">
        <v>8</v>
      </c>
      <c r="K179" s="34">
        <v>0.2</v>
      </c>
      <c r="L179" s="34" t="str">
        <f>IF(Noms_de_les_cases4[[#This Row],[Nivell 
d''us (%)]]&gt;0.7,"Habitual",IF(Noms_de_les_cases4[[#This Row],[Nivell 
d''us (%)]]&lt;0.3,"Minoritari","Ocasional"))</f>
        <v>Minoritari</v>
      </c>
      <c r="M179" s="33" t="s">
        <v>14</v>
      </c>
      <c r="N179" s="33" t="s">
        <v>17</v>
      </c>
      <c r="O179" s="5" t="s">
        <v>1218</v>
      </c>
      <c r="P179" t="s">
        <v>1228</v>
      </c>
    </row>
    <row r="180" spans="1:16" x14ac:dyDescent="0.35">
      <c r="A180" s="1">
        <f t="shared" si="3"/>
        <v>179</v>
      </c>
      <c r="B180" s="1" t="s">
        <v>423</v>
      </c>
      <c r="C180" t="s">
        <v>424</v>
      </c>
      <c r="D180" t="s">
        <v>86</v>
      </c>
      <c r="E180" s="33" t="s">
        <v>81</v>
      </c>
      <c r="F180" s="33" t="s">
        <v>7</v>
      </c>
      <c r="G180" s="33" t="s">
        <v>7</v>
      </c>
      <c r="H180" s="33" t="s">
        <v>7</v>
      </c>
      <c r="I180" s="33" t="s">
        <v>7</v>
      </c>
      <c r="J180" s="33" t="s">
        <v>7</v>
      </c>
      <c r="K180" s="34">
        <v>0.8</v>
      </c>
      <c r="L180" s="34" t="str">
        <f>IF(Noms_de_les_cases4[[#This Row],[Nivell 
d''us (%)]]&gt;0.7,"Habitual",IF(Noms_de_les_cases4[[#This Row],[Nivell 
d''us (%)]]&lt;0.3,"Minoritari","Ocasional"))</f>
        <v>Habitual</v>
      </c>
      <c r="M180" s="33" t="s">
        <v>15</v>
      </c>
      <c r="N180" s="33" t="s">
        <v>17</v>
      </c>
      <c r="O180" t="s">
        <v>1221</v>
      </c>
      <c r="P180" t="s">
        <v>1270</v>
      </c>
    </row>
    <row r="181" spans="1:16" x14ac:dyDescent="0.35">
      <c r="A181" s="1">
        <f t="shared" si="3"/>
        <v>180</v>
      </c>
      <c r="B181" s="1" t="s">
        <v>357</v>
      </c>
      <c r="C181" t="s">
        <v>358</v>
      </c>
      <c r="D181" t="s">
        <v>92</v>
      </c>
      <c r="E181" s="33" t="s">
        <v>81</v>
      </c>
      <c r="F181" s="33" t="s">
        <v>7</v>
      </c>
      <c r="G181" s="33" t="s">
        <v>7</v>
      </c>
      <c r="H181" s="33" t="s">
        <v>8</v>
      </c>
      <c r="I181" s="33" t="s">
        <v>7</v>
      </c>
      <c r="J181" s="33" t="s">
        <v>8</v>
      </c>
      <c r="K181" s="34">
        <v>0.2</v>
      </c>
      <c r="L181" s="34" t="str">
        <f>IF(Noms_de_les_cases4[[#This Row],[Nivell 
d''us (%)]]&gt;0.7,"Habitual",IF(Noms_de_les_cases4[[#This Row],[Nivell 
d''us (%)]]&lt;0.3,"Minoritari","Ocasional"))</f>
        <v>Minoritari</v>
      </c>
      <c r="M181" s="33" t="s">
        <v>14</v>
      </c>
      <c r="N181" s="33" t="s">
        <v>17</v>
      </c>
      <c r="O181" t="s">
        <v>1218</v>
      </c>
      <c r="P181" t="s">
        <v>1228</v>
      </c>
    </row>
    <row r="182" spans="1:16" x14ac:dyDescent="0.35">
      <c r="A182" s="1">
        <f t="shared" si="3"/>
        <v>181</v>
      </c>
      <c r="B182" s="1" t="s">
        <v>918</v>
      </c>
      <c r="C182" t="s">
        <v>919</v>
      </c>
      <c r="D182" t="s">
        <v>89</v>
      </c>
      <c r="E182" s="33" t="s">
        <v>81</v>
      </c>
      <c r="F182" s="33" t="s">
        <v>7</v>
      </c>
      <c r="G182" s="33" t="s">
        <v>7</v>
      </c>
      <c r="H182" s="33" t="s">
        <v>7</v>
      </c>
      <c r="I182" s="33" t="s">
        <v>7</v>
      </c>
      <c r="J182" s="33" t="s">
        <v>7</v>
      </c>
      <c r="K182" s="34">
        <v>1</v>
      </c>
      <c r="L182" s="34" t="str">
        <f>IF(Noms_de_les_cases4[[#This Row],[Nivell 
d''us (%)]]&gt;0.7,"Habitual",IF(Noms_de_les_cases4[[#This Row],[Nivell 
d''us (%)]]&lt;0.3,"Minoritari","Ocasional"))</f>
        <v>Habitual</v>
      </c>
      <c r="M182" s="33" t="s">
        <v>15</v>
      </c>
      <c r="N182" s="33" t="s">
        <v>17</v>
      </c>
      <c r="O182" t="s">
        <v>1218</v>
      </c>
      <c r="P182" t="s">
        <v>1268</v>
      </c>
    </row>
    <row r="183" spans="1:16" x14ac:dyDescent="0.35">
      <c r="A183" s="1">
        <f t="shared" si="3"/>
        <v>182</v>
      </c>
      <c r="B183" s="1" t="s">
        <v>920</v>
      </c>
      <c r="C183" t="s">
        <v>919</v>
      </c>
      <c r="D183" t="s">
        <v>89</v>
      </c>
      <c r="E183" s="33" t="s">
        <v>81</v>
      </c>
      <c r="F183" s="33" t="s">
        <v>7</v>
      </c>
      <c r="G183" s="33" t="s">
        <v>7</v>
      </c>
      <c r="H183" s="33" t="s">
        <v>7</v>
      </c>
      <c r="I183" s="33" t="s">
        <v>8</v>
      </c>
      <c r="J183" s="33" t="s">
        <v>7</v>
      </c>
      <c r="K183" s="34">
        <v>1</v>
      </c>
      <c r="L183" s="34" t="str">
        <f>IF(Noms_de_les_cases4[[#This Row],[Nivell 
d''us (%)]]&gt;0.7,"Habitual",IF(Noms_de_les_cases4[[#This Row],[Nivell 
d''us (%)]]&lt;0.3,"Minoritari","Ocasional"))</f>
        <v>Habitual</v>
      </c>
      <c r="M183" s="33" t="s">
        <v>15</v>
      </c>
      <c r="N183" s="33" t="s">
        <v>17</v>
      </c>
      <c r="O183" t="s">
        <v>1221</v>
      </c>
      <c r="P183" t="s">
        <v>1270</v>
      </c>
    </row>
    <row r="184" spans="1:16" x14ac:dyDescent="0.35">
      <c r="A184" s="1">
        <f t="shared" si="3"/>
        <v>183</v>
      </c>
      <c r="B184" s="1" t="s">
        <v>1534</v>
      </c>
      <c r="C184" t="s">
        <v>110</v>
      </c>
      <c r="D184" t="s">
        <v>90</v>
      </c>
      <c r="E184" s="33" t="s">
        <v>81</v>
      </c>
      <c r="F184" s="33" t="s">
        <v>7</v>
      </c>
      <c r="G184" s="33" t="s">
        <v>7</v>
      </c>
      <c r="H184" s="33" t="s">
        <v>7</v>
      </c>
      <c r="I184" s="33" t="s">
        <v>8</v>
      </c>
      <c r="J184" s="33" t="s">
        <v>8</v>
      </c>
      <c r="K184" s="34">
        <v>0.2</v>
      </c>
      <c r="L184" s="34" t="str">
        <f>IF(Noms_de_les_cases4[[#This Row],[Nivell 
d''us (%)]]&gt;0.7,"Habitual",IF(Noms_de_les_cases4[[#This Row],[Nivell 
d''us (%)]]&lt;0.3,"Minoritari","Ocasional"))</f>
        <v>Minoritari</v>
      </c>
      <c r="M184" s="33" t="s">
        <v>14</v>
      </c>
      <c r="N184" s="33" t="s">
        <v>17</v>
      </c>
      <c r="O184" t="s">
        <v>1218</v>
      </c>
      <c r="P184" t="s">
        <v>1228</v>
      </c>
    </row>
    <row r="185" spans="1:16" x14ac:dyDescent="0.35">
      <c r="A185" s="1">
        <f t="shared" si="3"/>
        <v>184</v>
      </c>
      <c r="B185" s="1" t="s">
        <v>4</v>
      </c>
      <c r="C185" t="s">
        <v>5</v>
      </c>
      <c r="D185" t="s">
        <v>6</v>
      </c>
      <c r="E185" s="33" t="s">
        <v>81</v>
      </c>
      <c r="F185" s="33" t="s">
        <v>7</v>
      </c>
      <c r="G185" s="33" t="s">
        <v>7</v>
      </c>
      <c r="H185" s="33" t="s">
        <v>7</v>
      </c>
      <c r="I185" s="33" t="s">
        <v>7</v>
      </c>
      <c r="J185" s="33" t="s">
        <v>7</v>
      </c>
      <c r="K185" s="34">
        <v>1</v>
      </c>
      <c r="L185" s="34" t="str">
        <f>IF(Noms_de_les_cases4[[#This Row],[Nivell 
d''us (%)]]&gt;0.7,"Habitual",IF(Noms_de_les_cases4[[#This Row],[Nivell 
d''us (%)]]&lt;0.3,"Minoritari","Ocasional"))</f>
        <v>Habitual</v>
      </c>
      <c r="M185" s="33" t="s">
        <v>14</v>
      </c>
      <c r="N185" s="33" t="s">
        <v>17</v>
      </c>
      <c r="O185" s="5" t="s">
        <v>1218</v>
      </c>
      <c r="P185" t="s">
        <v>1228</v>
      </c>
    </row>
    <row r="186" spans="1:16" x14ac:dyDescent="0.35">
      <c r="A186" s="1">
        <f t="shared" si="3"/>
        <v>185</v>
      </c>
      <c r="B186" s="1" t="s">
        <v>903</v>
      </c>
      <c r="C186" t="s">
        <v>901</v>
      </c>
      <c r="D186" t="s">
        <v>181</v>
      </c>
      <c r="E186" s="33" t="s">
        <v>81</v>
      </c>
      <c r="F186" s="33" t="s">
        <v>7</v>
      </c>
      <c r="G186" s="33" t="s">
        <v>7</v>
      </c>
      <c r="H186" s="33" t="s">
        <v>7</v>
      </c>
      <c r="I186" s="33" t="s">
        <v>8</v>
      </c>
      <c r="J186" s="33" t="s">
        <v>8</v>
      </c>
      <c r="K186" s="34">
        <v>0.2</v>
      </c>
      <c r="L186" s="34" t="str">
        <f>IF(Noms_de_les_cases4[[#This Row],[Nivell 
d''us (%)]]&gt;0.7,"Habitual",IF(Noms_de_les_cases4[[#This Row],[Nivell 
d''us (%)]]&lt;0.3,"Minoritari","Ocasional"))</f>
        <v>Minoritari</v>
      </c>
      <c r="M186" s="33" t="s">
        <v>15</v>
      </c>
      <c r="N186" s="33" t="s">
        <v>17</v>
      </c>
      <c r="O186" t="s">
        <v>1221</v>
      </c>
      <c r="P186" t="s">
        <v>1270</v>
      </c>
    </row>
    <row r="187" spans="1:16" x14ac:dyDescent="0.35">
      <c r="A187" s="1">
        <f t="shared" si="3"/>
        <v>186</v>
      </c>
      <c r="B187" s="1" t="s">
        <v>1048</v>
      </c>
      <c r="C187" t="s">
        <v>289</v>
      </c>
      <c r="D187" t="s">
        <v>92</v>
      </c>
      <c r="E187" s="33" t="s">
        <v>81</v>
      </c>
      <c r="F187" s="33" t="s">
        <v>7</v>
      </c>
      <c r="G187" s="33" t="s">
        <v>7</v>
      </c>
      <c r="H187" s="33" t="s">
        <v>7</v>
      </c>
      <c r="I187" s="33" t="s">
        <v>7</v>
      </c>
      <c r="J187" s="33" t="s">
        <v>7</v>
      </c>
      <c r="K187" s="34">
        <v>0.6</v>
      </c>
      <c r="L187" s="34" t="str">
        <f>IF(Noms_de_les_cases4[[#This Row],[Nivell 
d''us (%)]]&gt;0.7,"Habitual",IF(Noms_de_les_cases4[[#This Row],[Nivell 
d''us (%)]]&lt;0.3,"Minoritari","Ocasional"))</f>
        <v>Ocasional</v>
      </c>
      <c r="M187" s="33" t="s">
        <v>14</v>
      </c>
      <c r="N187" s="33" t="s">
        <v>17</v>
      </c>
      <c r="O187" t="s">
        <v>1218</v>
      </c>
      <c r="P187" t="s">
        <v>1228</v>
      </c>
    </row>
    <row r="188" spans="1:16" x14ac:dyDescent="0.35">
      <c r="A188" s="1">
        <f t="shared" si="3"/>
        <v>187</v>
      </c>
      <c r="B188" s="1" t="s">
        <v>1041</v>
      </c>
      <c r="C188" t="s">
        <v>333</v>
      </c>
      <c r="D188" t="s">
        <v>92</v>
      </c>
      <c r="E188" s="33" t="s">
        <v>81</v>
      </c>
      <c r="F188" s="33" t="s">
        <v>7</v>
      </c>
      <c r="G188" s="33" t="s">
        <v>7</v>
      </c>
      <c r="H188" s="33" t="s">
        <v>7</v>
      </c>
      <c r="I188" s="33" t="s">
        <v>7</v>
      </c>
      <c r="J188" s="33" t="s">
        <v>8</v>
      </c>
      <c r="K188" s="34">
        <v>0.4</v>
      </c>
      <c r="L188" s="34" t="str">
        <f>IF(Noms_de_les_cases4[[#This Row],[Nivell 
d''us (%)]]&gt;0.7,"Habitual",IF(Noms_de_les_cases4[[#This Row],[Nivell 
d''us (%)]]&lt;0.3,"Minoritari","Ocasional"))</f>
        <v>Ocasional</v>
      </c>
      <c r="M188" s="33" t="s">
        <v>15</v>
      </c>
      <c r="N188" s="33" t="s">
        <v>17</v>
      </c>
      <c r="O188" t="s">
        <v>1218</v>
      </c>
      <c r="P188" t="s">
        <v>1268</v>
      </c>
    </row>
    <row r="189" spans="1:16" x14ac:dyDescent="0.35">
      <c r="A189" s="1">
        <f t="shared" si="3"/>
        <v>188</v>
      </c>
      <c r="B189" s="1" t="s">
        <v>139</v>
      </c>
      <c r="C189" s="8" t="s">
        <v>140</v>
      </c>
      <c r="D189" t="s">
        <v>90</v>
      </c>
      <c r="E189" s="33" t="s">
        <v>81</v>
      </c>
      <c r="F189" s="33" t="s">
        <v>7</v>
      </c>
      <c r="G189" s="33" t="s">
        <v>7</v>
      </c>
      <c r="H189" s="33" t="s">
        <v>7</v>
      </c>
      <c r="I189" s="33" t="s">
        <v>7</v>
      </c>
      <c r="J189" s="33" t="s">
        <v>7</v>
      </c>
      <c r="K189" s="34">
        <v>0.8</v>
      </c>
      <c r="L189" s="34" t="str">
        <f>IF(Noms_de_les_cases4[[#This Row],[Nivell 
d''us (%)]]&gt;0.7,"Habitual",IF(Noms_de_les_cases4[[#This Row],[Nivell 
d''us (%)]]&lt;0.3,"Minoritari","Ocasional"))</f>
        <v>Habitual</v>
      </c>
      <c r="M189" s="33" t="s">
        <v>14</v>
      </c>
      <c r="N189" s="33" t="s">
        <v>17</v>
      </c>
      <c r="O189" t="s">
        <v>1221</v>
      </c>
      <c r="P189" t="s">
        <v>1239</v>
      </c>
    </row>
    <row r="190" spans="1:16" x14ac:dyDescent="0.35">
      <c r="A190" s="1">
        <f t="shared" si="3"/>
        <v>189</v>
      </c>
      <c r="B190" s="1" t="s">
        <v>665</v>
      </c>
      <c r="C190" t="s">
        <v>663</v>
      </c>
      <c r="D190" t="s">
        <v>84</v>
      </c>
      <c r="E190" s="33" t="s">
        <v>81</v>
      </c>
      <c r="F190" s="33" t="s">
        <v>7</v>
      </c>
      <c r="G190" s="33" t="s">
        <v>7</v>
      </c>
      <c r="H190" s="33" t="s">
        <v>7</v>
      </c>
      <c r="I190" s="33" t="s">
        <v>8</v>
      </c>
      <c r="J190" s="33" t="s">
        <v>8</v>
      </c>
      <c r="K190" s="34">
        <v>0.4</v>
      </c>
      <c r="L190" s="34" t="str">
        <f>IF(Noms_de_les_cases4[[#This Row],[Nivell 
d''us (%)]]&gt;0.7,"Habitual",IF(Noms_de_les_cases4[[#This Row],[Nivell 
d''us (%)]]&lt;0.3,"Minoritari","Ocasional"))</f>
        <v>Ocasional</v>
      </c>
      <c r="M190" s="33" t="s">
        <v>16</v>
      </c>
      <c r="N190" s="33" t="s">
        <v>17</v>
      </c>
      <c r="O190" t="s">
        <v>1222</v>
      </c>
      <c r="P190" t="s">
        <v>1229</v>
      </c>
    </row>
    <row r="191" spans="1:16" x14ac:dyDescent="0.35">
      <c r="A191" s="1">
        <f t="shared" si="3"/>
        <v>190</v>
      </c>
      <c r="B191" s="1" t="s">
        <v>665</v>
      </c>
      <c r="C191" t="s">
        <v>1524</v>
      </c>
      <c r="D191" t="s">
        <v>91</v>
      </c>
      <c r="E191" s="33" t="s">
        <v>81</v>
      </c>
      <c r="F191" s="33" t="s">
        <v>7</v>
      </c>
      <c r="G191" s="33" t="s">
        <v>7</v>
      </c>
      <c r="H191" s="33" t="s">
        <v>7</v>
      </c>
      <c r="I191" s="33" t="s">
        <v>8</v>
      </c>
      <c r="J191" s="33" t="s">
        <v>8</v>
      </c>
      <c r="K191" s="34">
        <v>0.2</v>
      </c>
      <c r="L191" s="34" t="str">
        <f>IF(Noms_de_les_cases4[[#This Row],[Nivell 
d''us (%)]]&gt;0.7,"Habitual",IF(Noms_de_les_cases4[[#This Row],[Nivell 
d''us (%)]]&lt;0.3,"Minoritari","Ocasional"))</f>
        <v>Minoritari</v>
      </c>
      <c r="M191" s="33" t="s">
        <v>16</v>
      </c>
      <c r="N191" s="33" t="s">
        <v>17</v>
      </c>
      <c r="O191" t="s">
        <v>1222</v>
      </c>
      <c r="P191" t="s">
        <v>1229</v>
      </c>
    </row>
    <row r="192" spans="1:16" x14ac:dyDescent="0.35">
      <c r="A192" s="1">
        <f t="shared" si="3"/>
        <v>191</v>
      </c>
      <c r="B192" s="1" t="s">
        <v>407</v>
      </c>
      <c r="C192" t="s">
        <v>406</v>
      </c>
      <c r="D192" t="s">
        <v>86</v>
      </c>
      <c r="E192" s="33" t="s">
        <v>81</v>
      </c>
      <c r="F192" s="33" t="s">
        <v>7</v>
      </c>
      <c r="G192" s="33" t="s">
        <v>7</v>
      </c>
      <c r="H192" s="33" t="s">
        <v>7</v>
      </c>
      <c r="I192" s="33" t="s">
        <v>8</v>
      </c>
      <c r="J192" s="33" t="s">
        <v>7</v>
      </c>
      <c r="K192" s="34">
        <v>0.8</v>
      </c>
      <c r="L192" s="34" t="str">
        <f>IF(Noms_de_les_cases4[[#This Row],[Nivell 
d''us (%)]]&gt;0.7,"Habitual",IF(Noms_de_les_cases4[[#This Row],[Nivell 
d''us (%)]]&lt;0.3,"Minoritari","Ocasional"))</f>
        <v>Habitual</v>
      </c>
      <c r="M192" s="33" t="s">
        <v>14</v>
      </c>
      <c r="N192" s="33" t="s">
        <v>17</v>
      </c>
      <c r="O192" t="s">
        <v>1218</v>
      </c>
      <c r="P192" t="s">
        <v>1228</v>
      </c>
    </row>
    <row r="193" spans="1:16" x14ac:dyDescent="0.35">
      <c r="A193" s="1">
        <f t="shared" si="3"/>
        <v>192</v>
      </c>
      <c r="B193" s="1" t="s">
        <v>1507</v>
      </c>
      <c r="C193" t="s">
        <v>148</v>
      </c>
      <c r="D193" t="s">
        <v>88</v>
      </c>
      <c r="E193" s="33" t="s">
        <v>81</v>
      </c>
      <c r="F193" s="33" t="s">
        <v>7</v>
      </c>
      <c r="G193" s="33" t="s">
        <v>8</v>
      </c>
      <c r="H193" s="33" t="s">
        <v>7</v>
      </c>
      <c r="I193" s="33" t="s">
        <v>8</v>
      </c>
      <c r="J193" s="33" t="s">
        <v>8</v>
      </c>
      <c r="K193" s="34">
        <v>0.2</v>
      </c>
      <c r="L193" s="34" t="str">
        <f>IF(Noms_de_les_cases4[[#This Row],[Nivell 
d''us (%)]]&gt;0.7,"Habitual",IF(Noms_de_les_cases4[[#This Row],[Nivell 
d''us (%)]]&lt;0.3,"Minoritari","Ocasional"))</f>
        <v>Minoritari</v>
      </c>
      <c r="M193" s="33" t="s">
        <v>14</v>
      </c>
      <c r="N193" s="33" t="s">
        <v>17</v>
      </c>
      <c r="O193" t="s">
        <v>1218</v>
      </c>
      <c r="P193" t="s">
        <v>1228</v>
      </c>
    </row>
    <row r="194" spans="1:16" x14ac:dyDescent="0.35">
      <c r="A194" s="1">
        <f t="shared" si="3"/>
        <v>193</v>
      </c>
      <c r="B194" s="1" t="s">
        <v>815</v>
      </c>
      <c r="C194" t="s">
        <v>816</v>
      </c>
      <c r="D194" t="s">
        <v>24</v>
      </c>
      <c r="E194" s="33" t="s">
        <v>81</v>
      </c>
      <c r="F194" s="33" t="s">
        <v>7</v>
      </c>
      <c r="G194" s="33" t="s">
        <v>7</v>
      </c>
      <c r="H194" s="33" t="s">
        <v>7</v>
      </c>
      <c r="I194" s="33" t="s">
        <v>7</v>
      </c>
      <c r="J194" s="33" t="s">
        <v>7</v>
      </c>
      <c r="K194" s="34">
        <v>0.8</v>
      </c>
      <c r="L194" s="34" t="str">
        <f>IF(Noms_de_les_cases4[[#This Row],[Nivell 
d''us (%)]]&gt;0.7,"Habitual",IF(Noms_de_les_cases4[[#This Row],[Nivell 
d''us (%)]]&lt;0.3,"Minoritari","Ocasional"))</f>
        <v>Habitual</v>
      </c>
      <c r="M194" s="33" t="s">
        <v>16</v>
      </c>
      <c r="N194" s="33" t="s">
        <v>17</v>
      </c>
      <c r="O194" t="s">
        <v>1221</v>
      </c>
      <c r="P194" t="s">
        <v>1239</v>
      </c>
    </row>
    <row r="195" spans="1:16" x14ac:dyDescent="0.35">
      <c r="A195" s="1">
        <f t="shared" ref="A195:A258" si="4">A194+1</f>
        <v>194</v>
      </c>
      <c r="B195" s="1" t="s">
        <v>565</v>
      </c>
      <c r="C195" t="s">
        <v>562</v>
      </c>
      <c r="D195" t="s">
        <v>85</v>
      </c>
      <c r="E195" s="33" t="s">
        <v>81</v>
      </c>
      <c r="F195" s="33" t="s">
        <v>7</v>
      </c>
      <c r="G195" s="33" t="s">
        <v>7</v>
      </c>
      <c r="H195" s="33" t="s">
        <v>7</v>
      </c>
      <c r="I195" s="33" t="s">
        <v>8</v>
      </c>
      <c r="J195" s="33" t="s">
        <v>8</v>
      </c>
      <c r="K195" s="34">
        <v>0.2</v>
      </c>
      <c r="L195" s="34" t="str">
        <f>IF(Noms_de_les_cases4[[#This Row],[Nivell 
d''us (%)]]&gt;0.7,"Habitual",IF(Noms_de_les_cases4[[#This Row],[Nivell 
d''us (%)]]&lt;0.3,"Minoritari","Ocasional"))</f>
        <v>Minoritari</v>
      </c>
      <c r="M195" s="33" t="s">
        <v>14</v>
      </c>
      <c r="N195" s="33" t="s">
        <v>19</v>
      </c>
      <c r="O195" t="s">
        <v>1218</v>
      </c>
      <c r="P195" t="s">
        <v>1228</v>
      </c>
    </row>
    <row r="196" spans="1:16" x14ac:dyDescent="0.35">
      <c r="A196" s="1">
        <f t="shared" si="4"/>
        <v>195</v>
      </c>
      <c r="B196" s="1" t="s">
        <v>565</v>
      </c>
      <c r="C196" t="s">
        <v>597</v>
      </c>
      <c r="D196" t="s">
        <v>85</v>
      </c>
      <c r="E196" s="33" t="s">
        <v>81</v>
      </c>
      <c r="F196" s="33" t="s">
        <v>7</v>
      </c>
      <c r="G196" s="33" t="s">
        <v>7</v>
      </c>
      <c r="H196" s="33" t="s">
        <v>7</v>
      </c>
      <c r="I196" s="33" t="s">
        <v>8</v>
      </c>
      <c r="J196" s="33" t="s">
        <v>8</v>
      </c>
      <c r="K196" s="34">
        <v>0.2</v>
      </c>
      <c r="L196" s="34" t="str">
        <f>IF(Noms_de_les_cases4[[#This Row],[Nivell 
d''us (%)]]&gt;0.7,"Habitual",IF(Noms_de_les_cases4[[#This Row],[Nivell 
d''us (%)]]&lt;0.3,"Minoritari","Ocasional"))</f>
        <v>Minoritari</v>
      </c>
      <c r="M196" s="33" t="s">
        <v>14</v>
      </c>
      <c r="N196" s="33" t="s">
        <v>17</v>
      </c>
      <c r="O196" t="s">
        <v>1218</v>
      </c>
      <c r="P196" t="s">
        <v>1228</v>
      </c>
    </row>
    <row r="197" spans="1:16" x14ac:dyDescent="0.35">
      <c r="A197" s="1">
        <f t="shared" si="4"/>
        <v>196</v>
      </c>
      <c r="B197" s="1" t="s">
        <v>565</v>
      </c>
      <c r="C197" t="s">
        <v>825</v>
      </c>
      <c r="D197" t="s">
        <v>24</v>
      </c>
      <c r="E197" s="33" t="s">
        <v>81</v>
      </c>
      <c r="F197" s="33" t="s">
        <v>7</v>
      </c>
      <c r="G197" s="33" t="s">
        <v>8</v>
      </c>
      <c r="H197" s="33" t="s">
        <v>7</v>
      </c>
      <c r="I197" s="33" t="s">
        <v>8</v>
      </c>
      <c r="J197" s="33" t="s">
        <v>8</v>
      </c>
      <c r="K197" s="34">
        <v>0.2</v>
      </c>
      <c r="L197" s="34" t="str">
        <f>IF(Noms_de_les_cases4[[#This Row],[Nivell 
d''us (%)]]&gt;0.7,"Habitual",IF(Noms_de_les_cases4[[#This Row],[Nivell 
d''us (%)]]&lt;0.3,"Minoritari","Ocasional"))</f>
        <v>Minoritari</v>
      </c>
      <c r="M197" s="33" t="s">
        <v>14</v>
      </c>
      <c r="N197" s="33" t="s">
        <v>18</v>
      </c>
      <c r="O197" t="s">
        <v>1218</v>
      </c>
      <c r="P197" t="s">
        <v>1228</v>
      </c>
    </row>
    <row r="198" spans="1:16" x14ac:dyDescent="0.35">
      <c r="A198" s="1">
        <f t="shared" si="4"/>
        <v>197</v>
      </c>
      <c r="B198" s="1" t="s">
        <v>565</v>
      </c>
      <c r="C198" t="s">
        <v>999</v>
      </c>
      <c r="D198" t="s">
        <v>89</v>
      </c>
      <c r="E198" s="33" t="s">
        <v>81</v>
      </c>
      <c r="F198" s="33" t="s">
        <v>7</v>
      </c>
      <c r="G198" s="33" t="s">
        <v>7</v>
      </c>
      <c r="H198" s="33" t="s">
        <v>7</v>
      </c>
      <c r="I198" s="33" t="s">
        <v>8</v>
      </c>
      <c r="J198" s="33" t="s">
        <v>8</v>
      </c>
      <c r="K198" s="34">
        <v>0.2</v>
      </c>
      <c r="L198" s="34" t="str">
        <f>IF(Noms_de_les_cases4[[#This Row],[Nivell 
d''us (%)]]&gt;0.7,"Habitual",IF(Noms_de_les_cases4[[#This Row],[Nivell 
d''us (%)]]&lt;0.3,"Minoritari","Ocasional"))</f>
        <v>Minoritari</v>
      </c>
      <c r="M198" s="33" t="s">
        <v>14</v>
      </c>
      <c r="N198" s="33" t="s">
        <v>17</v>
      </c>
      <c r="O198" t="s">
        <v>1218</v>
      </c>
      <c r="P198" t="s">
        <v>1228</v>
      </c>
    </row>
    <row r="199" spans="1:16" x14ac:dyDescent="0.35">
      <c r="A199" s="1">
        <f t="shared" si="4"/>
        <v>198</v>
      </c>
      <c r="B199" s="1" t="s">
        <v>949</v>
      </c>
      <c r="C199" t="s">
        <v>950</v>
      </c>
      <c r="D199" t="s">
        <v>89</v>
      </c>
      <c r="E199" s="33" t="s">
        <v>81</v>
      </c>
      <c r="F199" s="33" t="s">
        <v>7</v>
      </c>
      <c r="G199" s="33" t="s">
        <v>7</v>
      </c>
      <c r="H199" s="33" t="s">
        <v>7</v>
      </c>
      <c r="I199" s="33" t="s">
        <v>7</v>
      </c>
      <c r="J199" s="33" t="s">
        <v>7</v>
      </c>
      <c r="K199" s="34">
        <v>0.8</v>
      </c>
      <c r="L199" s="34" t="str">
        <f>IF(Noms_de_les_cases4[[#This Row],[Nivell 
d''us (%)]]&gt;0.7,"Habitual",IF(Noms_de_les_cases4[[#This Row],[Nivell 
d''us (%)]]&lt;0.3,"Minoritari","Ocasional"))</f>
        <v>Habitual</v>
      </c>
      <c r="M199" s="33" t="s">
        <v>16</v>
      </c>
      <c r="N199" s="33" t="s">
        <v>17</v>
      </c>
      <c r="O199" t="s">
        <v>1221</v>
      </c>
      <c r="P199" t="s">
        <v>1239</v>
      </c>
    </row>
    <row r="200" spans="1:16" x14ac:dyDescent="0.35">
      <c r="A200" s="1">
        <f t="shared" si="4"/>
        <v>199</v>
      </c>
      <c r="B200" s="1" t="s">
        <v>103</v>
      </c>
      <c r="C200" t="s">
        <v>104</v>
      </c>
      <c r="D200" t="s">
        <v>90</v>
      </c>
      <c r="E200" s="33" t="s">
        <v>81</v>
      </c>
      <c r="F200" s="33" t="s">
        <v>7</v>
      </c>
      <c r="G200" s="33" t="s">
        <v>7</v>
      </c>
      <c r="H200" s="33" t="s">
        <v>8</v>
      </c>
      <c r="I200" s="33" t="s">
        <v>8</v>
      </c>
      <c r="J200" s="33" t="s">
        <v>7</v>
      </c>
      <c r="K200" s="34">
        <v>0.6</v>
      </c>
      <c r="L200" s="34" t="str">
        <f>IF(Noms_de_les_cases4[[#This Row],[Nivell 
d''us (%)]]&gt;0.7,"Habitual",IF(Noms_de_les_cases4[[#This Row],[Nivell 
d''us (%)]]&lt;0.3,"Minoritari","Ocasional"))</f>
        <v>Ocasional</v>
      </c>
      <c r="M200" s="33" t="s">
        <v>14</v>
      </c>
      <c r="N200" s="33" t="s">
        <v>17</v>
      </c>
      <c r="O200" t="s">
        <v>1218</v>
      </c>
      <c r="P200" t="s">
        <v>1228</v>
      </c>
    </row>
    <row r="201" spans="1:16" x14ac:dyDescent="0.35">
      <c r="A201" s="1">
        <f t="shared" si="4"/>
        <v>200</v>
      </c>
      <c r="B201" s="1" t="s">
        <v>586</v>
      </c>
      <c r="C201" t="s">
        <v>587</v>
      </c>
      <c r="D201" t="s">
        <v>85</v>
      </c>
      <c r="E201" s="33" t="s">
        <v>81</v>
      </c>
      <c r="F201" s="33" t="s">
        <v>7</v>
      </c>
      <c r="G201" s="33" t="s">
        <v>7</v>
      </c>
      <c r="H201" s="33" t="s">
        <v>7</v>
      </c>
      <c r="I201" s="33" t="s">
        <v>7</v>
      </c>
      <c r="J201" s="33" t="s">
        <v>7</v>
      </c>
      <c r="K201" s="34">
        <v>0.8</v>
      </c>
      <c r="L201" s="34" t="str">
        <f>IF(Noms_de_les_cases4[[#This Row],[Nivell 
d''us (%)]]&gt;0.7,"Habitual",IF(Noms_de_les_cases4[[#This Row],[Nivell 
d''us (%)]]&lt;0.3,"Minoritari","Ocasional"))</f>
        <v>Habitual</v>
      </c>
      <c r="M201" s="33" t="s">
        <v>14</v>
      </c>
      <c r="N201" s="33" t="s">
        <v>17</v>
      </c>
      <c r="O201" t="s">
        <v>1218</v>
      </c>
      <c r="P201" t="s">
        <v>1228</v>
      </c>
    </row>
    <row r="202" spans="1:16" x14ac:dyDescent="0.35">
      <c r="A202" s="1">
        <f t="shared" si="4"/>
        <v>201</v>
      </c>
      <c r="B202" s="1" t="s">
        <v>586</v>
      </c>
      <c r="C202" t="s">
        <v>763</v>
      </c>
      <c r="D202" t="s">
        <v>24</v>
      </c>
      <c r="E202" s="33" t="s">
        <v>81</v>
      </c>
      <c r="F202" s="33" t="s">
        <v>7</v>
      </c>
      <c r="G202" s="33" t="s">
        <v>7</v>
      </c>
      <c r="H202" s="33" t="s">
        <v>7</v>
      </c>
      <c r="I202" s="33" t="s">
        <v>7</v>
      </c>
      <c r="J202" s="33" t="s">
        <v>7</v>
      </c>
      <c r="K202" s="34">
        <v>0.6</v>
      </c>
      <c r="L202" s="34" t="str">
        <f>IF(Noms_de_les_cases4[[#This Row],[Nivell 
d''us (%)]]&gt;0.7,"Habitual",IF(Noms_de_les_cases4[[#This Row],[Nivell 
d''us (%)]]&lt;0.3,"Minoritari","Ocasional"))</f>
        <v>Ocasional</v>
      </c>
      <c r="M202" s="33" t="s">
        <v>14</v>
      </c>
      <c r="N202" s="33" t="s">
        <v>17</v>
      </c>
      <c r="O202" t="s">
        <v>1218</v>
      </c>
      <c r="P202" t="s">
        <v>1228</v>
      </c>
    </row>
    <row r="203" spans="1:16" x14ac:dyDescent="0.35">
      <c r="A203" s="1">
        <f t="shared" si="4"/>
        <v>202</v>
      </c>
      <c r="B203" s="1" t="s">
        <v>586</v>
      </c>
      <c r="C203" t="s">
        <v>747</v>
      </c>
      <c r="D203" t="s">
        <v>84</v>
      </c>
      <c r="E203" s="33" t="s">
        <v>81</v>
      </c>
      <c r="F203" s="33" t="s">
        <v>7</v>
      </c>
      <c r="G203" s="33" t="s">
        <v>7</v>
      </c>
      <c r="H203" s="33" t="s">
        <v>8</v>
      </c>
      <c r="I203" s="33" t="s">
        <v>7</v>
      </c>
      <c r="J203" s="33" t="s">
        <v>7</v>
      </c>
      <c r="K203" s="34">
        <v>0.6</v>
      </c>
      <c r="L203" s="34" t="str">
        <f>IF(Noms_de_les_cases4[[#This Row],[Nivell 
d''us (%)]]&gt;0.7,"Habitual",IF(Noms_de_les_cases4[[#This Row],[Nivell 
d''us (%)]]&lt;0.3,"Minoritari","Ocasional"))</f>
        <v>Ocasional</v>
      </c>
      <c r="M203" s="33" t="s">
        <v>14</v>
      </c>
      <c r="N203" s="33" t="s">
        <v>17</v>
      </c>
      <c r="O203" t="s">
        <v>1218</v>
      </c>
      <c r="P203" t="s">
        <v>1228</v>
      </c>
    </row>
    <row r="204" spans="1:16" x14ac:dyDescent="0.35">
      <c r="A204" s="1">
        <f t="shared" si="4"/>
        <v>203</v>
      </c>
      <c r="B204" s="1" t="s">
        <v>232</v>
      </c>
      <c r="C204" t="s">
        <v>233</v>
      </c>
      <c r="D204" t="s">
        <v>88</v>
      </c>
      <c r="E204" s="33" t="s">
        <v>81</v>
      </c>
      <c r="F204" s="33" t="s">
        <v>7</v>
      </c>
      <c r="G204" s="33" t="s">
        <v>7</v>
      </c>
      <c r="H204" s="33" t="s">
        <v>7</v>
      </c>
      <c r="I204" s="33" t="s">
        <v>7</v>
      </c>
      <c r="J204" s="33" t="s">
        <v>7</v>
      </c>
      <c r="K204" s="34">
        <v>1</v>
      </c>
      <c r="L204" s="34" t="str">
        <f>IF(Noms_de_les_cases4[[#This Row],[Nivell 
d''us (%)]]&gt;0.7,"Habitual",IF(Noms_de_les_cases4[[#This Row],[Nivell 
d''us (%)]]&lt;0.3,"Minoritari","Ocasional"))</f>
        <v>Habitual</v>
      </c>
      <c r="M204" s="33" t="s">
        <v>78</v>
      </c>
      <c r="N204" s="33" t="s">
        <v>18</v>
      </c>
      <c r="O204" t="s">
        <v>1218</v>
      </c>
      <c r="P204" t="s">
        <v>1224</v>
      </c>
    </row>
    <row r="205" spans="1:16" x14ac:dyDescent="0.35">
      <c r="A205" s="1">
        <f t="shared" si="4"/>
        <v>204</v>
      </c>
      <c r="B205" s="1" t="s">
        <v>1047</v>
      </c>
      <c r="C205" t="s">
        <v>333</v>
      </c>
      <c r="D205" t="s">
        <v>92</v>
      </c>
      <c r="E205" s="33" t="s">
        <v>81</v>
      </c>
      <c r="F205" s="33" t="s">
        <v>7</v>
      </c>
      <c r="G205" s="33" t="s">
        <v>7</v>
      </c>
      <c r="H205" s="33" t="s">
        <v>7</v>
      </c>
      <c r="I205" s="33" t="s">
        <v>8</v>
      </c>
      <c r="J205" s="33" t="s">
        <v>8</v>
      </c>
      <c r="K205" s="34">
        <v>0.2</v>
      </c>
      <c r="L205" s="34" t="str">
        <f>IF(Noms_de_les_cases4[[#This Row],[Nivell 
d''us (%)]]&gt;0.7,"Habitual",IF(Noms_de_les_cases4[[#This Row],[Nivell 
d''us (%)]]&lt;0.3,"Minoritari","Ocasional"))</f>
        <v>Minoritari</v>
      </c>
      <c r="M205" s="33" t="s">
        <v>78</v>
      </c>
      <c r="N205" s="33" t="s">
        <v>17</v>
      </c>
      <c r="O205" t="s">
        <v>1235</v>
      </c>
      <c r="P205" t="s">
        <v>1226</v>
      </c>
    </row>
    <row r="206" spans="1:16" x14ac:dyDescent="0.35">
      <c r="A206" s="1">
        <f t="shared" si="4"/>
        <v>205</v>
      </c>
      <c r="B206" s="1" t="s">
        <v>306</v>
      </c>
      <c r="C206" t="s">
        <v>305</v>
      </c>
      <c r="D206" t="s">
        <v>92</v>
      </c>
      <c r="E206" s="33" t="s">
        <v>81</v>
      </c>
      <c r="F206" s="33" t="s">
        <v>7</v>
      </c>
      <c r="G206" s="33" t="s">
        <v>8</v>
      </c>
      <c r="H206" s="33" t="s">
        <v>7</v>
      </c>
      <c r="I206" s="33" t="s">
        <v>8</v>
      </c>
      <c r="J206" s="33" t="s">
        <v>8</v>
      </c>
      <c r="K206" s="34">
        <v>0.2</v>
      </c>
      <c r="L206" s="34" t="str">
        <f>IF(Noms_de_les_cases4[[#This Row],[Nivell 
d''us (%)]]&gt;0.7,"Habitual",IF(Noms_de_les_cases4[[#This Row],[Nivell 
d''us (%)]]&lt;0.3,"Minoritari","Ocasional"))</f>
        <v>Minoritari</v>
      </c>
      <c r="M206" s="33" t="s">
        <v>14</v>
      </c>
      <c r="N206" s="33" t="s">
        <v>17</v>
      </c>
      <c r="O206" t="s">
        <v>1218</v>
      </c>
      <c r="P206" t="s">
        <v>1228</v>
      </c>
    </row>
    <row r="207" spans="1:16" x14ac:dyDescent="0.35">
      <c r="A207" s="1">
        <f t="shared" si="4"/>
        <v>206</v>
      </c>
      <c r="B207" s="1" t="s">
        <v>136</v>
      </c>
      <c r="C207" t="s">
        <v>137</v>
      </c>
      <c r="D207" t="s">
        <v>90</v>
      </c>
      <c r="E207" s="33" t="s">
        <v>81</v>
      </c>
      <c r="F207" s="33" t="s">
        <v>7</v>
      </c>
      <c r="G207" s="33" t="s">
        <v>7</v>
      </c>
      <c r="H207" s="33" t="s">
        <v>7</v>
      </c>
      <c r="I207" s="33" t="s">
        <v>7</v>
      </c>
      <c r="J207" s="33" t="s">
        <v>7</v>
      </c>
      <c r="K207" s="34">
        <v>0.8</v>
      </c>
      <c r="L207" s="34" t="str">
        <f>IF(Noms_de_les_cases4[[#This Row],[Nivell 
d''us (%)]]&gt;0.7,"Habitual",IF(Noms_de_les_cases4[[#This Row],[Nivell 
d''us (%)]]&lt;0.3,"Minoritari","Ocasional"))</f>
        <v>Habitual</v>
      </c>
      <c r="M207" s="33" t="s">
        <v>14</v>
      </c>
      <c r="N207" s="33" t="s">
        <v>17</v>
      </c>
      <c r="O207" t="s">
        <v>1221</v>
      </c>
      <c r="P207" t="s">
        <v>1239</v>
      </c>
    </row>
    <row r="208" spans="1:16" x14ac:dyDescent="0.35">
      <c r="A208" s="1">
        <f t="shared" si="4"/>
        <v>207</v>
      </c>
      <c r="B208" s="1" t="s">
        <v>61</v>
      </c>
      <c r="C208" t="s">
        <v>62</v>
      </c>
      <c r="D208" t="s">
        <v>6</v>
      </c>
      <c r="E208" s="33" t="s">
        <v>81</v>
      </c>
      <c r="F208" s="33" t="s">
        <v>7</v>
      </c>
      <c r="G208" s="33" t="s">
        <v>8</v>
      </c>
      <c r="H208" s="33" t="s">
        <v>7</v>
      </c>
      <c r="I208" s="33" t="s">
        <v>8</v>
      </c>
      <c r="J208" s="33" t="s">
        <v>8</v>
      </c>
      <c r="K208" s="34">
        <v>0.2</v>
      </c>
      <c r="L208" s="34" t="str">
        <f>IF(Noms_de_les_cases4[[#This Row],[Nivell 
d''us (%)]]&gt;0.7,"Habitual",IF(Noms_de_les_cases4[[#This Row],[Nivell 
d''us (%)]]&lt;0.3,"Minoritari","Ocasional"))</f>
        <v>Minoritari</v>
      </c>
      <c r="M208" s="33" t="s">
        <v>15</v>
      </c>
      <c r="N208" s="33" t="s">
        <v>17</v>
      </c>
      <c r="O208" t="s">
        <v>1221</v>
      </c>
      <c r="P208" t="s">
        <v>1270</v>
      </c>
    </row>
    <row r="209" spans="1:16" x14ac:dyDescent="0.35">
      <c r="A209" s="1">
        <f t="shared" si="4"/>
        <v>208</v>
      </c>
      <c r="B209" s="1" t="s">
        <v>1545</v>
      </c>
      <c r="C209" t="s">
        <v>454</v>
      </c>
      <c r="D209" t="s">
        <v>86</v>
      </c>
      <c r="E209" s="33" t="s">
        <v>81</v>
      </c>
      <c r="F209" s="33" t="s">
        <v>7</v>
      </c>
      <c r="G209" s="33" t="s">
        <v>7</v>
      </c>
      <c r="H209" s="33" t="s">
        <v>7</v>
      </c>
      <c r="I209" s="33" t="s">
        <v>8</v>
      </c>
      <c r="J209" s="33" t="s">
        <v>8</v>
      </c>
      <c r="K209" s="34">
        <v>0.2</v>
      </c>
      <c r="L209" s="34" t="str">
        <f>IF(Noms_de_les_cases4[[#This Row],[Nivell 
d''us (%)]]&gt;0.7,"Habitual",IF(Noms_de_les_cases4[[#This Row],[Nivell 
d''us (%)]]&lt;0.3,"Minoritari","Ocasional"))</f>
        <v>Minoritari</v>
      </c>
      <c r="M209" s="33" t="s">
        <v>14</v>
      </c>
      <c r="N209" s="33" t="s">
        <v>17</v>
      </c>
      <c r="O209" t="s">
        <v>1218</v>
      </c>
      <c r="P209" t="s">
        <v>1228</v>
      </c>
    </row>
    <row r="210" spans="1:16" x14ac:dyDescent="0.35">
      <c r="A210" s="1">
        <f t="shared" si="4"/>
        <v>209</v>
      </c>
      <c r="B210" s="1" t="s">
        <v>413</v>
      </c>
      <c r="C210" t="s">
        <v>411</v>
      </c>
      <c r="D210" t="s">
        <v>86</v>
      </c>
      <c r="E210" s="33" t="s">
        <v>81</v>
      </c>
      <c r="F210" s="33" t="s">
        <v>7</v>
      </c>
      <c r="G210" s="33" t="s">
        <v>7</v>
      </c>
      <c r="H210" s="33" t="s">
        <v>7</v>
      </c>
      <c r="I210" s="33" t="s">
        <v>8</v>
      </c>
      <c r="J210" s="33" t="s">
        <v>8</v>
      </c>
      <c r="K210" s="34">
        <v>0.2</v>
      </c>
      <c r="L210" s="34" t="str">
        <f>IF(Noms_de_les_cases4[[#This Row],[Nivell 
d''us (%)]]&gt;0.7,"Habitual",IF(Noms_de_les_cases4[[#This Row],[Nivell 
d''us (%)]]&lt;0.3,"Minoritari","Ocasional"))</f>
        <v>Minoritari</v>
      </c>
      <c r="M210" s="33" t="s">
        <v>14</v>
      </c>
      <c r="N210" s="33" t="s">
        <v>17</v>
      </c>
      <c r="O210" t="s">
        <v>1218</v>
      </c>
      <c r="P210" t="s">
        <v>1228</v>
      </c>
    </row>
    <row r="211" spans="1:16" x14ac:dyDescent="0.35">
      <c r="A211" s="1">
        <f t="shared" si="4"/>
        <v>210</v>
      </c>
      <c r="B211" s="1" t="s">
        <v>188</v>
      </c>
      <c r="C211" t="s">
        <v>189</v>
      </c>
      <c r="D211" t="s">
        <v>91</v>
      </c>
      <c r="E211" s="33" t="s">
        <v>81</v>
      </c>
      <c r="F211" s="33" t="s">
        <v>7</v>
      </c>
      <c r="G211" s="33" t="s">
        <v>7</v>
      </c>
      <c r="H211" s="33" t="s">
        <v>7</v>
      </c>
      <c r="I211" s="33" t="s">
        <v>7</v>
      </c>
      <c r="J211" s="33" t="s">
        <v>7</v>
      </c>
      <c r="K211" s="34">
        <v>0.8</v>
      </c>
      <c r="L211" s="34" t="str">
        <f>IF(Noms_de_les_cases4[[#This Row],[Nivell 
d''us (%)]]&gt;0.7,"Habitual",IF(Noms_de_les_cases4[[#This Row],[Nivell 
d''us (%)]]&lt;0.3,"Minoritari","Ocasional"))</f>
        <v>Habitual</v>
      </c>
      <c r="M211" s="33" t="s">
        <v>16</v>
      </c>
      <c r="N211" s="33" t="s">
        <v>17</v>
      </c>
      <c r="O211" t="s">
        <v>1234</v>
      </c>
      <c r="P211" t="s">
        <v>1233</v>
      </c>
    </row>
    <row r="212" spans="1:16" x14ac:dyDescent="0.35">
      <c r="A212" s="1">
        <f t="shared" si="4"/>
        <v>211</v>
      </c>
      <c r="B212" s="1" t="s">
        <v>300</v>
      </c>
      <c r="C212" t="s">
        <v>1357</v>
      </c>
      <c r="D212" t="s">
        <v>86</v>
      </c>
      <c r="E212" s="33" t="s">
        <v>81</v>
      </c>
      <c r="F212" s="33" t="s">
        <v>7</v>
      </c>
      <c r="G212" s="33" t="s">
        <v>7</v>
      </c>
      <c r="H212" s="33" t="s">
        <v>7</v>
      </c>
      <c r="I212" s="33" t="s">
        <v>7</v>
      </c>
      <c r="J212" s="33" t="s">
        <v>7</v>
      </c>
      <c r="K212" s="34">
        <v>0.8</v>
      </c>
      <c r="L212" s="34" t="str">
        <f>IF(Noms_de_les_cases4[[#This Row],[Nivell 
d''us (%)]]&gt;0.7,"Habitual",IF(Noms_de_les_cases4[[#This Row],[Nivell 
d''us (%)]]&lt;0.3,"Minoritari","Ocasional"))</f>
        <v>Habitual</v>
      </c>
      <c r="M212" s="33" t="s">
        <v>14</v>
      </c>
      <c r="N212" s="33" t="s">
        <v>17</v>
      </c>
      <c r="O212" t="s">
        <v>1218</v>
      </c>
      <c r="P212" t="s">
        <v>1228</v>
      </c>
    </row>
    <row r="213" spans="1:16" x14ac:dyDescent="0.35">
      <c r="A213" s="1">
        <f t="shared" si="4"/>
        <v>212</v>
      </c>
      <c r="B213" s="1" t="s">
        <v>300</v>
      </c>
      <c r="C213" t="s">
        <v>301</v>
      </c>
      <c r="D213" t="s">
        <v>86</v>
      </c>
      <c r="E213" s="33" t="s">
        <v>81</v>
      </c>
      <c r="F213" s="33" t="s">
        <v>7</v>
      </c>
      <c r="G213" s="33" t="s">
        <v>7</v>
      </c>
      <c r="H213" s="33" t="s">
        <v>7</v>
      </c>
      <c r="I213" s="33" t="s">
        <v>7</v>
      </c>
      <c r="J213" s="33" t="s">
        <v>7</v>
      </c>
      <c r="K213" s="34">
        <v>0.8</v>
      </c>
      <c r="L213" s="34" t="str">
        <f>IF(Noms_de_les_cases4[[#This Row],[Nivell 
d''us (%)]]&gt;0.7,"Habitual",IF(Noms_de_les_cases4[[#This Row],[Nivell 
d''us (%)]]&lt;0.3,"Minoritari","Ocasional"))</f>
        <v>Habitual</v>
      </c>
      <c r="M213" s="33" t="s">
        <v>14</v>
      </c>
      <c r="N213" s="33" t="s">
        <v>17</v>
      </c>
      <c r="O213" t="s">
        <v>1218</v>
      </c>
      <c r="P213" t="s">
        <v>1228</v>
      </c>
    </row>
    <row r="214" spans="1:16" x14ac:dyDescent="0.35">
      <c r="A214" s="1">
        <f t="shared" si="4"/>
        <v>213</v>
      </c>
      <c r="B214" s="1" t="s">
        <v>1010</v>
      </c>
      <c r="C214" t="s">
        <v>1009</v>
      </c>
      <c r="D214" t="s">
        <v>89</v>
      </c>
      <c r="E214" s="33" t="s">
        <v>81</v>
      </c>
      <c r="F214" s="33" t="s">
        <v>7</v>
      </c>
      <c r="G214" s="33" t="s">
        <v>7</v>
      </c>
      <c r="H214" s="33" t="s">
        <v>7</v>
      </c>
      <c r="I214" s="33" t="s">
        <v>8</v>
      </c>
      <c r="J214" s="33" t="s">
        <v>8</v>
      </c>
      <c r="K214" s="34">
        <v>0.4</v>
      </c>
      <c r="L214" s="34" t="str">
        <f>IF(Noms_de_les_cases4[[#This Row],[Nivell 
d''us (%)]]&gt;0.7,"Habitual",IF(Noms_de_les_cases4[[#This Row],[Nivell 
d''us (%)]]&lt;0.3,"Minoritari","Ocasional"))</f>
        <v>Ocasional</v>
      </c>
      <c r="M214" s="33" t="s">
        <v>16</v>
      </c>
      <c r="N214" s="33" t="s">
        <v>18</v>
      </c>
      <c r="O214" t="s">
        <v>1221</v>
      </c>
      <c r="P214" t="s">
        <v>1239</v>
      </c>
    </row>
    <row r="215" spans="1:16" x14ac:dyDescent="0.35">
      <c r="A215" s="1">
        <f t="shared" si="4"/>
        <v>214</v>
      </c>
      <c r="B215" s="1" t="s">
        <v>1010</v>
      </c>
      <c r="C215" t="s">
        <v>1000</v>
      </c>
      <c r="D215" t="s">
        <v>89</v>
      </c>
      <c r="E215" s="33" t="s">
        <v>81</v>
      </c>
      <c r="F215" s="33" t="s">
        <v>7</v>
      </c>
      <c r="G215" s="33" t="s">
        <v>7</v>
      </c>
      <c r="H215" s="33" t="s">
        <v>7</v>
      </c>
      <c r="I215" s="33" t="s">
        <v>7</v>
      </c>
      <c r="J215" s="33" t="s">
        <v>7</v>
      </c>
      <c r="K215" s="34">
        <v>0.6</v>
      </c>
      <c r="L215" s="34" t="str">
        <f>IF(Noms_de_les_cases4[[#This Row],[Nivell 
d''us (%)]]&gt;0.7,"Habitual",IF(Noms_de_les_cases4[[#This Row],[Nivell 
d''us (%)]]&lt;0.3,"Minoritari","Ocasional"))</f>
        <v>Ocasional</v>
      </c>
      <c r="M215" s="33" t="s">
        <v>16</v>
      </c>
      <c r="N215" s="33" t="s">
        <v>17</v>
      </c>
      <c r="O215" t="s">
        <v>1221</v>
      </c>
      <c r="P215" t="s">
        <v>1239</v>
      </c>
    </row>
    <row r="216" spans="1:16" x14ac:dyDescent="0.35">
      <c r="A216" s="1">
        <f t="shared" si="4"/>
        <v>215</v>
      </c>
      <c r="B216" s="1" t="s">
        <v>987</v>
      </c>
      <c r="C216" t="s">
        <v>988</v>
      </c>
      <c r="D216" t="s">
        <v>89</v>
      </c>
      <c r="E216" s="33" t="s">
        <v>81</v>
      </c>
      <c r="F216" s="33" t="s">
        <v>7</v>
      </c>
      <c r="G216" s="33" t="s">
        <v>7</v>
      </c>
      <c r="H216" s="33" t="s">
        <v>7</v>
      </c>
      <c r="I216" s="33" t="s">
        <v>7</v>
      </c>
      <c r="J216" s="33" t="s">
        <v>7</v>
      </c>
      <c r="K216" s="34">
        <v>0.8</v>
      </c>
      <c r="L216" s="34" t="str">
        <f>IF(Noms_de_les_cases4[[#This Row],[Nivell 
d''us (%)]]&gt;0.7,"Habitual",IF(Noms_de_les_cases4[[#This Row],[Nivell 
d''us (%)]]&lt;0.3,"Minoritari","Ocasional"))</f>
        <v>Habitual</v>
      </c>
      <c r="M216" s="33" t="s">
        <v>38</v>
      </c>
      <c r="N216" s="33" t="s">
        <v>17</v>
      </c>
      <c r="O216" t="s">
        <v>1218</v>
      </c>
      <c r="P216" t="s">
        <v>1268</v>
      </c>
    </row>
    <row r="217" spans="1:16" x14ac:dyDescent="0.35">
      <c r="A217" s="1">
        <f t="shared" si="4"/>
        <v>216</v>
      </c>
      <c r="B217" s="1" t="s">
        <v>1124</v>
      </c>
      <c r="C217" t="s">
        <v>288</v>
      </c>
      <c r="D217" t="s">
        <v>92</v>
      </c>
      <c r="E217" s="33" t="s">
        <v>81</v>
      </c>
      <c r="F217" s="33" t="s">
        <v>7</v>
      </c>
      <c r="G217" s="33" t="s">
        <v>7</v>
      </c>
      <c r="H217" s="33" t="s">
        <v>7</v>
      </c>
      <c r="I217" s="33" t="s">
        <v>7</v>
      </c>
      <c r="J217" s="33" t="s">
        <v>7</v>
      </c>
      <c r="K217" s="34">
        <v>0.8</v>
      </c>
      <c r="L217" s="34" t="str">
        <f>IF(Noms_de_les_cases4[[#This Row],[Nivell 
d''us (%)]]&gt;0.7,"Habitual",IF(Noms_de_les_cases4[[#This Row],[Nivell 
d''us (%)]]&lt;0.3,"Minoritari","Ocasional"))</f>
        <v>Habitual</v>
      </c>
      <c r="M217" s="33" t="s">
        <v>14</v>
      </c>
      <c r="N217" s="33" t="s">
        <v>17</v>
      </c>
      <c r="O217" t="s">
        <v>1218</v>
      </c>
      <c r="P217" t="s">
        <v>1228</v>
      </c>
    </row>
    <row r="218" spans="1:16" x14ac:dyDescent="0.35">
      <c r="A218" s="1">
        <f t="shared" si="4"/>
        <v>217</v>
      </c>
      <c r="B218" s="1" t="s">
        <v>837</v>
      </c>
      <c r="C218" t="s">
        <v>836</v>
      </c>
      <c r="D218" t="s">
        <v>181</v>
      </c>
      <c r="E218" s="33" t="s">
        <v>81</v>
      </c>
      <c r="F218" s="33" t="s">
        <v>7</v>
      </c>
      <c r="G218" s="33" t="s">
        <v>7</v>
      </c>
      <c r="H218" s="33" t="s">
        <v>7</v>
      </c>
      <c r="I218" s="33" t="s">
        <v>8</v>
      </c>
      <c r="J218" s="33" t="s">
        <v>7</v>
      </c>
      <c r="K218" s="34">
        <v>0.8</v>
      </c>
      <c r="L218" s="34" t="str">
        <f>IF(Noms_de_les_cases4[[#This Row],[Nivell 
d''us (%)]]&gt;0.7,"Habitual",IF(Noms_de_les_cases4[[#This Row],[Nivell 
d''us (%)]]&lt;0.3,"Minoritari","Ocasional"))</f>
        <v>Habitual</v>
      </c>
      <c r="M218" s="33" t="s">
        <v>38</v>
      </c>
      <c r="N218" s="33" t="s">
        <v>17</v>
      </c>
      <c r="O218" t="s">
        <v>1218</v>
      </c>
      <c r="P218" t="s">
        <v>1268</v>
      </c>
    </row>
    <row r="219" spans="1:16" x14ac:dyDescent="0.35">
      <c r="A219" s="1">
        <f t="shared" si="4"/>
        <v>218</v>
      </c>
      <c r="B219" s="1" t="s">
        <v>120</v>
      </c>
      <c r="C219" t="s">
        <v>667</v>
      </c>
      <c r="D219" t="s">
        <v>84</v>
      </c>
      <c r="E219" s="33" t="s">
        <v>81</v>
      </c>
      <c r="F219" s="33" t="s">
        <v>7</v>
      </c>
      <c r="G219" s="33" t="s">
        <v>7</v>
      </c>
      <c r="H219" s="33" t="s">
        <v>7</v>
      </c>
      <c r="I219" s="33" t="s">
        <v>8</v>
      </c>
      <c r="J219" s="33" t="s">
        <v>8</v>
      </c>
      <c r="K219" s="34">
        <v>0.4</v>
      </c>
      <c r="L219" s="34" t="str">
        <f>IF(Noms_de_les_cases4[[#This Row],[Nivell 
d''us (%)]]&gt;0.7,"Habitual",IF(Noms_de_les_cases4[[#This Row],[Nivell 
d''us (%)]]&lt;0.3,"Minoritari","Ocasional"))</f>
        <v>Ocasional</v>
      </c>
      <c r="M219" s="33" t="s">
        <v>14</v>
      </c>
      <c r="N219" s="33" t="s">
        <v>17</v>
      </c>
      <c r="O219" t="s">
        <v>1218</v>
      </c>
      <c r="P219" t="s">
        <v>1228</v>
      </c>
    </row>
    <row r="220" spans="1:16" x14ac:dyDescent="0.35">
      <c r="A220" s="1">
        <f t="shared" si="4"/>
        <v>219</v>
      </c>
      <c r="B220" s="1" t="s">
        <v>120</v>
      </c>
      <c r="C220" t="s">
        <v>150</v>
      </c>
      <c r="D220" t="s">
        <v>89</v>
      </c>
      <c r="E220" s="33" t="s">
        <v>81</v>
      </c>
      <c r="F220" s="33" t="s">
        <v>7</v>
      </c>
      <c r="G220" s="33" t="s">
        <v>7</v>
      </c>
      <c r="H220" s="33" t="s">
        <v>7</v>
      </c>
      <c r="I220" s="33" t="s">
        <v>7</v>
      </c>
      <c r="J220" s="33" t="s">
        <v>7</v>
      </c>
      <c r="K220" s="34">
        <v>0.6</v>
      </c>
      <c r="L220" s="34" t="str">
        <f>IF(Noms_de_les_cases4[[#This Row],[Nivell 
d''us (%)]]&gt;0.7,"Habitual",IF(Noms_de_les_cases4[[#This Row],[Nivell 
d''us (%)]]&lt;0.3,"Minoritari","Ocasional"))</f>
        <v>Ocasional</v>
      </c>
      <c r="M220" s="33" t="s">
        <v>14</v>
      </c>
      <c r="N220" s="33" t="s">
        <v>17</v>
      </c>
      <c r="O220" t="s">
        <v>1218</v>
      </c>
      <c r="P220" t="s">
        <v>1228</v>
      </c>
    </row>
    <row r="221" spans="1:16" x14ac:dyDescent="0.35">
      <c r="A221" s="1">
        <f t="shared" si="4"/>
        <v>220</v>
      </c>
      <c r="B221" s="1" t="s">
        <v>152</v>
      </c>
      <c r="C221" t="s">
        <v>150</v>
      </c>
      <c r="D221" t="s">
        <v>89</v>
      </c>
      <c r="E221" s="33" t="s">
        <v>81</v>
      </c>
      <c r="F221" s="33" t="s">
        <v>7</v>
      </c>
      <c r="G221" s="33" t="s">
        <v>8</v>
      </c>
      <c r="H221" s="33" t="s">
        <v>7</v>
      </c>
      <c r="I221" s="33" t="s">
        <v>8</v>
      </c>
      <c r="J221" s="33" t="s">
        <v>8</v>
      </c>
      <c r="K221" s="34">
        <v>0.2</v>
      </c>
      <c r="L221" s="34" t="str">
        <f>IF(Noms_de_les_cases4[[#This Row],[Nivell 
d''us (%)]]&gt;0.7,"Habitual",IF(Noms_de_les_cases4[[#This Row],[Nivell 
d''us (%)]]&lt;0.3,"Minoritari","Ocasional"))</f>
        <v>Minoritari</v>
      </c>
      <c r="M221" s="33" t="s">
        <v>14</v>
      </c>
      <c r="N221" s="33" t="s">
        <v>18</v>
      </c>
      <c r="O221" t="s">
        <v>1235</v>
      </c>
      <c r="P221" t="s">
        <v>1230</v>
      </c>
    </row>
    <row r="222" spans="1:16" x14ac:dyDescent="0.35">
      <c r="A222" s="1">
        <f t="shared" si="4"/>
        <v>221</v>
      </c>
      <c r="B222" s="1" t="s">
        <v>642</v>
      </c>
      <c r="C222" t="s">
        <v>643</v>
      </c>
      <c r="D222" t="s">
        <v>84</v>
      </c>
      <c r="E222" s="33" t="s">
        <v>81</v>
      </c>
      <c r="F222" s="33" t="s">
        <v>7</v>
      </c>
      <c r="G222" s="33" t="s">
        <v>7</v>
      </c>
      <c r="H222" s="33" t="s">
        <v>7</v>
      </c>
      <c r="I222" s="33" t="s">
        <v>7</v>
      </c>
      <c r="J222" s="33" t="s">
        <v>7</v>
      </c>
      <c r="K222" s="34">
        <v>0.6</v>
      </c>
      <c r="L222" s="34" t="str">
        <f>IF(Noms_de_les_cases4[[#This Row],[Nivell 
d''us (%)]]&gt;0.7,"Habitual",IF(Noms_de_les_cases4[[#This Row],[Nivell 
d''us (%)]]&lt;0.3,"Minoritari","Ocasional"))</f>
        <v>Ocasional</v>
      </c>
      <c r="M222" s="33" t="s">
        <v>38</v>
      </c>
      <c r="N222" s="33" t="s">
        <v>17</v>
      </c>
      <c r="O222" t="s">
        <v>1237</v>
      </c>
      <c r="P222" t="s">
        <v>1268</v>
      </c>
    </row>
    <row r="223" spans="1:16" x14ac:dyDescent="0.35">
      <c r="A223" s="1">
        <f t="shared" si="4"/>
        <v>222</v>
      </c>
      <c r="B223" s="1" t="s">
        <v>147</v>
      </c>
      <c r="C223" t="s">
        <v>394</v>
      </c>
      <c r="D223" t="s">
        <v>86</v>
      </c>
      <c r="E223" s="33" t="s">
        <v>81</v>
      </c>
      <c r="F223" s="33" t="s">
        <v>7</v>
      </c>
      <c r="G223" s="33" t="s">
        <v>7</v>
      </c>
      <c r="H223" s="33" t="s">
        <v>7</v>
      </c>
      <c r="I223" s="33" t="s">
        <v>7</v>
      </c>
      <c r="J223" s="33" t="s">
        <v>7</v>
      </c>
      <c r="K223" s="34">
        <v>0.6</v>
      </c>
      <c r="L223" s="34" t="str">
        <f>IF(Noms_de_les_cases4[[#This Row],[Nivell 
d''us (%)]]&gt;0.7,"Habitual",IF(Noms_de_les_cases4[[#This Row],[Nivell 
d''us (%)]]&lt;0.3,"Minoritari","Ocasional"))</f>
        <v>Ocasional</v>
      </c>
      <c r="M223" s="33" t="s">
        <v>38</v>
      </c>
      <c r="N223" s="33" t="s">
        <v>17</v>
      </c>
      <c r="O223" t="s">
        <v>1218</v>
      </c>
      <c r="P223" t="s">
        <v>1268</v>
      </c>
    </row>
    <row r="224" spans="1:16" x14ac:dyDescent="0.35">
      <c r="A224" s="1">
        <f t="shared" si="4"/>
        <v>223</v>
      </c>
      <c r="B224" s="1" t="s">
        <v>1043</v>
      </c>
      <c r="C224" t="s">
        <v>148</v>
      </c>
      <c r="D224" t="s">
        <v>88</v>
      </c>
      <c r="E224" s="33" t="s">
        <v>81</v>
      </c>
      <c r="F224" s="33" t="s">
        <v>7</v>
      </c>
      <c r="G224" s="33" t="s">
        <v>7</v>
      </c>
      <c r="H224" s="33" t="s">
        <v>7</v>
      </c>
      <c r="I224" s="33" t="s">
        <v>7</v>
      </c>
      <c r="J224" s="33" t="s">
        <v>7</v>
      </c>
      <c r="K224" s="34">
        <v>0.8</v>
      </c>
      <c r="L224" s="34" t="str">
        <f>IF(Noms_de_les_cases4[[#This Row],[Nivell 
d''us (%)]]&gt;0.7,"Habitual",IF(Noms_de_les_cases4[[#This Row],[Nivell 
d''us (%)]]&lt;0.3,"Minoritari","Ocasional"))</f>
        <v>Habitual</v>
      </c>
      <c r="M224" s="33" t="s">
        <v>38</v>
      </c>
      <c r="N224" s="33" t="s">
        <v>17</v>
      </c>
      <c r="O224" t="s">
        <v>1238</v>
      </c>
      <c r="P224" t="s">
        <v>1269</v>
      </c>
    </row>
    <row r="225" spans="1:16" x14ac:dyDescent="0.35">
      <c r="A225" s="1">
        <f t="shared" si="4"/>
        <v>224</v>
      </c>
      <c r="B225" s="1" t="s">
        <v>1285</v>
      </c>
      <c r="C225" t="s">
        <v>223</v>
      </c>
      <c r="D225" t="s">
        <v>88</v>
      </c>
      <c r="E225" s="33" t="s">
        <v>81</v>
      </c>
      <c r="F225" s="33" t="s">
        <v>7</v>
      </c>
      <c r="G225" s="33" t="s">
        <v>7</v>
      </c>
      <c r="H225" s="33" t="s">
        <v>7</v>
      </c>
      <c r="I225" s="33" t="s">
        <v>8</v>
      </c>
      <c r="J225" s="33" t="s">
        <v>8</v>
      </c>
      <c r="K225" s="34">
        <v>0.2</v>
      </c>
      <c r="L225" s="34" t="str">
        <f>IF(Noms_de_les_cases4[[#This Row],[Nivell 
d''us (%)]]&gt;0.7,"Habitual",IF(Noms_de_les_cases4[[#This Row],[Nivell 
d''us (%)]]&lt;0.3,"Minoritari","Ocasional"))</f>
        <v>Minoritari</v>
      </c>
      <c r="M225" s="33" t="s">
        <v>14</v>
      </c>
      <c r="N225" s="33" t="s">
        <v>17</v>
      </c>
      <c r="O225" t="s">
        <v>1218</v>
      </c>
      <c r="P225" t="s">
        <v>1228</v>
      </c>
    </row>
    <row r="226" spans="1:16" x14ac:dyDescent="0.35">
      <c r="A226" s="1">
        <f t="shared" si="4"/>
        <v>225</v>
      </c>
      <c r="B226" s="1" t="s">
        <v>228</v>
      </c>
      <c r="C226" t="s">
        <v>894</v>
      </c>
      <c r="D226" t="s">
        <v>181</v>
      </c>
      <c r="E226" s="33" t="s">
        <v>81</v>
      </c>
      <c r="F226" s="33" t="s">
        <v>7</v>
      </c>
      <c r="G226" s="33" t="s">
        <v>7</v>
      </c>
      <c r="H226" s="33" t="s">
        <v>8</v>
      </c>
      <c r="I226" s="33" t="s">
        <v>7</v>
      </c>
      <c r="J226" s="33" t="s">
        <v>7</v>
      </c>
      <c r="K226" s="34">
        <v>0.6</v>
      </c>
      <c r="L226" s="34" t="str">
        <f>IF(Noms_de_les_cases4[[#This Row],[Nivell 
d''us (%)]]&gt;0.7,"Habitual",IF(Noms_de_les_cases4[[#This Row],[Nivell 
d''us (%)]]&lt;0.3,"Minoritari","Ocasional"))</f>
        <v>Ocasional</v>
      </c>
      <c r="M226" s="33" t="s">
        <v>16</v>
      </c>
      <c r="N226" s="33" t="s">
        <v>17</v>
      </c>
      <c r="O226" t="s">
        <v>1221</v>
      </c>
      <c r="P226" t="s">
        <v>1239</v>
      </c>
    </row>
    <row r="227" spans="1:16" x14ac:dyDescent="0.35">
      <c r="A227" s="1">
        <f t="shared" si="4"/>
        <v>226</v>
      </c>
      <c r="B227" s="1" t="s">
        <v>228</v>
      </c>
      <c r="C227" t="s">
        <v>229</v>
      </c>
      <c r="D227" t="s">
        <v>88</v>
      </c>
      <c r="E227" s="33" t="s">
        <v>81</v>
      </c>
      <c r="F227" s="33" t="s">
        <v>7</v>
      </c>
      <c r="G227" s="33" t="s">
        <v>8</v>
      </c>
      <c r="H227" s="33" t="s">
        <v>7</v>
      </c>
      <c r="I227" s="33" t="s">
        <v>7</v>
      </c>
      <c r="J227" s="33" t="s">
        <v>8</v>
      </c>
      <c r="K227" s="34">
        <v>0.2</v>
      </c>
      <c r="L227" s="34" t="str">
        <f>IF(Noms_de_les_cases4[[#This Row],[Nivell 
d''us (%)]]&gt;0.7,"Habitual",IF(Noms_de_les_cases4[[#This Row],[Nivell 
d''us (%)]]&lt;0.3,"Minoritari","Ocasional"))</f>
        <v>Minoritari</v>
      </c>
      <c r="M227" s="33" t="s">
        <v>16</v>
      </c>
      <c r="N227" s="33" t="s">
        <v>17</v>
      </c>
      <c r="O227" t="s">
        <v>1221</v>
      </c>
      <c r="P227" t="s">
        <v>1239</v>
      </c>
    </row>
    <row r="228" spans="1:16" x14ac:dyDescent="0.35">
      <c r="A228" s="1">
        <f t="shared" si="4"/>
        <v>227</v>
      </c>
      <c r="B228" s="1" t="s">
        <v>884</v>
      </c>
      <c r="C228" t="s">
        <v>883</v>
      </c>
      <c r="D228" t="s">
        <v>181</v>
      </c>
      <c r="E228" s="33" t="s">
        <v>81</v>
      </c>
      <c r="F228" s="33" t="s">
        <v>7</v>
      </c>
      <c r="G228" s="33" t="s">
        <v>7</v>
      </c>
      <c r="H228" s="33" t="s">
        <v>7</v>
      </c>
      <c r="I228" s="33" t="s">
        <v>8</v>
      </c>
      <c r="J228" s="33" t="s">
        <v>7</v>
      </c>
      <c r="K228" s="34">
        <v>1</v>
      </c>
      <c r="L228" s="34" t="str">
        <f>IF(Noms_de_les_cases4[[#This Row],[Nivell 
d''us (%)]]&gt;0.7,"Habitual",IF(Noms_de_les_cases4[[#This Row],[Nivell 
d''us (%)]]&lt;0.3,"Minoritari","Ocasional"))</f>
        <v>Habitual</v>
      </c>
      <c r="M228" s="33" t="s">
        <v>38</v>
      </c>
      <c r="N228" s="33" t="s">
        <v>17</v>
      </c>
      <c r="O228" t="s">
        <v>1218</v>
      </c>
      <c r="P228" t="s">
        <v>1268</v>
      </c>
    </row>
    <row r="229" spans="1:16" x14ac:dyDescent="0.35">
      <c r="A229" s="1">
        <f t="shared" si="4"/>
        <v>228</v>
      </c>
      <c r="B229" s="1" t="s">
        <v>252</v>
      </c>
      <c r="C229" t="s">
        <v>250</v>
      </c>
      <c r="D229" t="s">
        <v>88</v>
      </c>
      <c r="E229" s="33" t="s">
        <v>81</v>
      </c>
      <c r="F229" s="33" t="s">
        <v>7</v>
      </c>
      <c r="G229" s="33" t="s">
        <v>7</v>
      </c>
      <c r="H229" s="33" t="s">
        <v>7</v>
      </c>
      <c r="I229" s="33" t="s">
        <v>8</v>
      </c>
      <c r="J229" s="33" t="s">
        <v>8</v>
      </c>
      <c r="K229" s="34">
        <v>0.2</v>
      </c>
      <c r="L229" s="34" t="str">
        <f>IF(Noms_de_les_cases4[[#This Row],[Nivell 
d''us (%)]]&gt;0.7,"Habitual",IF(Noms_de_les_cases4[[#This Row],[Nivell 
d''us (%)]]&lt;0.3,"Minoritari","Ocasional"))</f>
        <v>Minoritari</v>
      </c>
      <c r="M229" s="33" t="s">
        <v>16</v>
      </c>
      <c r="N229" s="33" t="s">
        <v>18</v>
      </c>
      <c r="O229" t="s">
        <v>1221</v>
      </c>
      <c r="P229" t="s">
        <v>1239</v>
      </c>
    </row>
    <row r="230" spans="1:16" x14ac:dyDescent="0.35">
      <c r="A230" s="1">
        <f t="shared" si="4"/>
        <v>229</v>
      </c>
      <c r="B230" s="1" t="s">
        <v>804</v>
      </c>
      <c r="C230" t="s">
        <v>805</v>
      </c>
      <c r="D230" t="s">
        <v>24</v>
      </c>
      <c r="E230" s="33" t="s">
        <v>81</v>
      </c>
      <c r="F230" s="33" t="s">
        <v>7</v>
      </c>
      <c r="G230" s="33" t="s">
        <v>7</v>
      </c>
      <c r="H230" s="33" t="s">
        <v>7</v>
      </c>
      <c r="I230" s="33" t="s">
        <v>7</v>
      </c>
      <c r="J230" s="33" t="s">
        <v>7</v>
      </c>
      <c r="K230" s="34">
        <v>0.8</v>
      </c>
      <c r="L230" s="34" t="str">
        <f>IF(Noms_de_les_cases4[[#This Row],[Nivell 
d''us (%)]]&gt;0.7,"Habitual",IF(Noms_de_les_cases4[[#This Row],[Nivell 
d''us (%)]]&lt;0.3,"Minoritari","Ocasional"))</f>
        <v>Habitual</v>
      </c>
      <c r="M230" s="33" t="s">
        <v>14</v>
      </c>
      <c r="N230" s="33" t="s">
        <v>17</v>
      </c>
      <c r="O230" t="s">
        <v>1218</v>
      </c>
      <c r="P230" t="s">
        <v>1228</v>
      </c>
    </row>
    <row r="231" spans="1:16" x14ac:dyDescent="0.35">
      <c r="A231" s="1">
        <f t="shared" si="4"/>
        <v>230</v>
      </c>
      <c r="B231" s="1" t="s">
        <v>1505</v>
      </c>
      <c r="C231" s="8" t="s">
        <v>140</v>
      </c>
      <c r="D231" t="s">
        <v>90</v>
      </c>
      <c r="E231" s="33" t="s">
        <v>81</v>
      </c>
      <c r="F231" s="33" t="s">
        <v>7</v>
      </c>
      <c r="G231" s="33" t="s">
        <v>7</v>
      </c>
      <c r="H231" s="33" t="s">
        <v>7</v>
      </c>
      <c r="I231" s="33" t="s">
        <v>8</v>
      </c>
      <c r="J231" s="33" t="s">
        <v>8</v>
      </c>
      <c r="K231" s="34">
        <v>0.2</v>
      </c>
      <c r="L231" s="34" t="str">
        <f>IF(Noms_de_les_cases4[[#This Row],[Nivell 
d''us (%)]]&gt;0.7,"Habitual",IF(Noms_de_les_cases4[[#This Row],[Nivell 
d''us (%)]]&lt;0.3,"Minoritari","Ocasional"))</f>
        <v>Minoritari</v>
      </c>
      <c r="M231" s="33" t="s">
        <v>14</v>
      </c>
      <c r="N231" s="33" t="s">
        <v>17</v>
      </c>
      <c r="O231" t="s">
        <v>1218</v>
      </c>
      <c r="P231" t="s">
        <v>1228</v>
      </c>
    </row>
    <row r="232" spans="1:16" x14ac:dyDescent="0.35">
      <c r="A232" s="1">
        <f t="shared" si="4"/>
        <v>231</v>
      </c>
      <c r="B232" s="1" t="s">
        <v>436</v>
      </c>
      <c r="C232" t="s">
        <v>437</v>
      </c>
      <c r="D232" t="s">
        <v>86</v>
      </c>
      <c r="E232" s="33" t="s">
        <v>81</v>
      </c>
      <c r="F232" s="33" t="s">
        <v>7</v>
      </c>
      <c r="G232" s="33" t="s">
        <v>7</v>
      </c>
      <c r="H232" s="33" t="s">
        <v>7</v>
      </c>
      <c r="I232" s="33" t="s">
        <v>7</v>
      </c>
      <c r="J232" s="33" t="s">
        <v>7</v>
      </c>
      <c r="K232" s="34">
        <v>0.6</v>
      </c>
      <c r="L232" s="34" t="str">
        <f>IF(Noms_de_les_cases4[[#This Row],[Nivell 
d''us (%)]]&gt;0.7,"Habitual",IF(Noms_de_les_cases4[[#This Row],[Nivell 
d''us (%)]]&lt;0.3,"Minoritari","Ocasional"))</f>
        <v>Ocasional</v>
      </c>
      <c r="M232" s="33" t="s">
        <v>15</v>
      </c>
      <c r="N232" s="33" t="s">
        <v>17</v>
      </c>
      <c r="O232" t="s">
        <v>1238</v>
      </c>
      <c r="P232" t="s">
        <v>1269</v>
      </c>
    </row>
    <row r="233" spans="1:16" x14ac:dyDescent="0.35">
      <c r="A233" s="1">
        <f t="shared" si="4"/>
        <v>232</v>
      </c>
      <c r="B233" s="1" t="s">
        <v>200</v>
      </c>
      <c r="C233" t="s">
        <v>201</v>
      </c>
      <c r="D233" t="s">
        <v>91</v>
      </c>
      <c r="E233" s="33" t="s">
        <v>81</v>
      </c>
      <c r="F233" s="33" t="s">
        <v>7</v>
      </c>
      <c r="G233" s="33" t="s">
        <v>7</v>
      </c>
      <c r="H233" s="33" t="s">
        <v>7</v>
      </c>
      <c r="I233" s="33" t="s">
        <v>7</v>
      </c>
      <c r="J233" s="33" t="s">
        <v>7</v>
      </c>
      <c r="K233" s="34">
        <v>0.6</v>
      </c>
      <c r="L233" s="34" t="str">
        <f>IF(Noms_de_les_cases4[[#This Row],[Nivell 
d''us (%)]]&gt;0.7,"Habitual",IF(Noms_de_les_cases4[[#This Row],[Nivell 
d''us (%)]]&lt;0.3,"Minoritari","Ocasional"))</f>
        <v>Ocasional</v>
      </c>
      <c r="M233" s="33" t="s">
        <v>14</v>
      </c>
      <c r="N233" s="33" t="s">
        <v>17</v>
      </c>
      <c r="O233" t="s">
        <v>1218</v>
      </c>
      <c r="P233" t="s">
        <v>1228</v>
      </c>
    </row>
    <row r="234" spans="1:16" x14ac:dyDescent="0.35">
      <c r="A234" s="1">
        <f t="shared" si="4"/>
        <v>233</v>
      </c>
      <c r="B234" s="1" t="s">
        <v>503</v>
      </c>
      <c r="C234" t="s">
        <v>1081</v>
      </c>
      <c r="D234" t="s">
        <v>85</v>
      </c>
      <c r="E234" s="33" t="s">
        <v>81</v>
      </c>
      <c r="F234" s="33" t="s">
        <v>7</v>
      </c>
      <c r="G234" s="33" t="s">
        <v>7</v>
      </c>
      <c r="H234" s="33" t="s">
        <v>7</v>
      </c>
      <c r="I234" s="33" t="s">
        <v>7</v>
      </c>
      <c r="J234" s="33" t="s">
        <v>7</v>
      </c>
      <c r="K234" s="34">
        <v>0.8</v>
      </c>
      <c r="L234" s="34" t="str">
        <f>IF(Noms_de_les_cases4[[#This Row],[Nivell 
d''us (%)]]&gt;0.7,"Habitual",IF(Noms_de_les_cases4[[#This Row],[Nivell 
d''us (%)]]&lt;0.3,"Minoritari","Ocasional"))</f>
        <v>Habitual</v>
      </c>
      <c r="M234" s="33" t="s">
        <v>15</v>
      </c>
      <c r="N234" s="33" t="s">
        <v>17</v>
      </c>
      <c r="O234" t="s">
        <v>1221</v>
      </c>
      <c r="P234" t="s">
        <v>1273</v>
      </c>
    </row>
    <row r="235" spans="1:16" x14ac:dyDescent="0.35">
      <c r="A235" s="1">
        <f t="shared" si="4"/>
        <v>234</v>
      </c>
      <c r="B235" s="1" t="s">
        <v>503</v>
      </c>
      <c r="C235" t="s">
        <v>148</v>
      </c>
      <c r="D235" t="s">
        <v>88</v>
      </c>
      <c r="E235" s="33" t="s">
        <v>81</v>
      </c>
      <c r="F235" s="33" t="s">
        <v>7</v>
      </c>
      <c r="G235" s="33" t="s">
        <v>7</v>
      </c>
      <c r="H235" s="33" t="s">
        <v>7</v>
      </c>
      <c r="I235" s="33" t="s">
        <v>8</v>
      </c>
      <c r="J235" s="33" t="s">
        <v>7</v>
      </c>
      <c r="K235" s="34">
        <v>0.8</v>
      </c>
      <c r="L235" s="34" t="str">
        <f>IF(Noms_de_les_cases4[[#This Row],[Nivell 
d''us (%)]]&gt;0.7,"Habitual",IF(Noms_de_les_cases4[[#This Row],[Nivell 
d''us (%)]]&lt;0.3,"Minoritari","Ocasional"))</f>
        <v>Habitual</v>
      </c>
      <c r="M235" s="33" t="s">
        <v>15</v>
      </c>
      <c r="N235" s="33" t="s">
        <v>17</v>
      </c>
      <c r="O235" t="s">
        <v>1221</v>
      </c>
      <c r="P235" t="s">
        <v>1273</v>
      </c>
    </row>
    <row r="236" spans="1:16" x14ac:dyDescent="0.35">
      <c r="A236" s="1">
        <f t="shared" si="4"/>
        <v>235</v>
      </c>
      <c r="B236" s="1" t="s">
        <v>481</v>
      </c>
      <c r="C236" t="s">
        <v>482</v>
      </c>
      <c r="D236" t="s">
        <v>87</v>
      </c>
      <c r="E236" s="33" t="s">
        <v>81</v>
      </c>
      <c r="F236" s="33" t="s">
        <v>7</v>
      </c>
      <c r="G236" s="33" t="s">
        <v>7</v>
      </c>
      <c r="H236" s="33" t="s">
        <v>8</v>
      </c>
      <c r="I236" s="33" t="s">
        <v>7</v>
      </c>
      <c r="J236" s="33" t="s">
        <v>8</v>
      </c>
      <c r="K236" s="34">
        <v>0.2</v>
      </c>
      <c r="L236" s="34" t="str">
        <f>IF(Noms_de_les_cases4[[#This Row],[Nivell 
d''us (%)]]&gt;0.7,"Habitual",IF(Noms_de_les_cases4[[#This Row],[Nivell 
d''us (%)]]&lt;0.3,"Minoritari","Ocasional"))</f>
        <v>Minoritari</v>
      </c>
      <c r="M236" s="33" t="s">
        <v>14</v>
      </c>
      <c r="N236" s="33" t="s">
        <v>17</v>
      </c>
      <c r="O236" t="s">
        <v>1218</v>
      </c>
      <c r="P236" t="s">
        <v>1228</v>
      </c>
    </row>
    <row r="237" spans="1:16" x14ac:dyDescent="0.35">
      <c r="A237" s="1">
        <f t="shared" si="4"/>
        <v>236</v>
      </c>
      <c r="B237" s="1" t="s">
        <v>676</v>
      </c>
      <c r="C237" t="s">
        <v>677</v>
      </c>
      <c r="D237" t="s">
        <v>84</v>
      </c>
      <c r="E237" s="33" t="s">
        <v>81</v>
      </c>
      <c r="F237" s="33" t="s">
        <v>7</v>
      </c>
      <c r="G237" s="33" t="s">
        <v>7</v>
      </c>
      <c r="H237" s="33" t="s">
        <v>7</v>
      </c>
      <c r="I237" s="33" t="s">
        <v>7</v>
      </c>
      <c r="J237" s="33" t="s">
        <v>7</v>
      </c>
      <c r="K237" s="34">
        <v>0.8</v>
      </c>
      <c r="L237" s="34" t="str">
        <f>IF(Noms_de_les_cases4[[#This Row],[Nivell 
d''us (%)]]&gt;0.7,"Habitual",IF(Noms_de_les_cases4[[#This Row],[Nivell 
d''us (%)]]&lt;0.3,"Minoritari","Ocasional"))</f>
        <v>Habitual</v>
      </c>
      <c r="M237" s="33" t="s">
        <v>14</v>
      </c>
      <c r="N237" s="33" t="s">
        <v>17</v>
      </c>
      <c r="O237" t="s">
        <v>1218</v>
      </c>
      <c r="P237" t="s">
        <v>1228</v>
      </c>
    </row>
    <row r="238" spans="1:16" x14ac:dyDescent="0.35">
      <c r="A238" s="1">
        <f t="shared" si="4"/>
        <v>237</v>
      </c>
      <c r="B238" s="1" t="s">
        <v>53</v>
      </c>
      <c r="C238" t="s">
        <v>893</v>
      </c>
      <c r="D238" t="s">
        <v>181</v>
      </c>
      <c r="E238" s="33" t="s">
        <v>81</v>
      </c>
      <c r="F238" s="33" t="s">
        <v>7</v>
      </c>
      <c r="G238" s="33" t="s">
        <v>7</v>
      </c>
      <c r="H238" s="33" t="s">
        <v>7</v>
      </c>
      <c r="I238" s="33" t="s">
        <v>8</v>
      </c>
      <c r="J238" s="33" t="s">
        <v>7</v>
      </c>
      <c r="K238" s="34">
        <v>0.8</v>
      </c>
      <c r="L238" s="34" t="str">
        <f>IF(Noms_de_les_cases4[[#This Row],[Nivell 
d''us (%)]]&gt;0.7,"Habitual",IF(Noms_de_les_cases4[[#This Row],[Nivell 
d''us (%)]]&lt;0.3,"Minoritari","Ocasional"))</f>
        <v>Habitual</v>
      </c>
      <c r="M238" s="33" t="s">
        <v>14</v>
      </c>
      <c r="N238" s="33" t="s">
        <v>17</v>
      </c>
      <c r="O238" t="s">
        <v>1218</v>
      </c>
      <c r="P238" t="s">
        <v>1228</v>
      </c>
    </row>
    <row r="239" spans="1:16" x14ac:dyDescent="0.35">
      <c r="A239" s="1">
        <f t="shared" si="4"/>
        <v>238</v>
      </c>
      <c r="B239" s="1" t="s">
        <v>53</v>
      </c>
      <c r="C239" t="s">
        <v>52</v>
      </c>
      <c r="D239" t="s">
        <v>6</v>
      </c>
      <c r="E239" s="33" t="s">
        <v>81</v>
      </c>
      <c r="F239" s="33" t="s">
        <v>7</v>
      </c>
      <c r="G239" s="33" t="s">
        <v>7</v>
      </c>
      <c r="H239" s="33" t="s">
        <v>7</v>
      </c>
      <c r="I239" s="33" t="s">
        <v>8</v>
      </c>
      <c r="J239" s="33" t="s">
        <v>7</v>
      </c>
      <c r="K239" s="34">
        <v>0.6</v>
      </c>
      <c r="L239" s="34" t="str">
        <f>IF(Noms_de_les_cases4[[#This Row],[Nivell 
d''us (%)]]&gt;0.7,"Habitual",IF(Noms_de_les_cases4[[#This Row],[Nivell 
d''us (%)]]&lt;0.3,"Minoritari","Ocasional"))</f>
        <v>Ocasional</v>
      </c>
      <c r="M239" s="33" t="s">
        <v>14</v>
      </c>
      <c r="N239" s="33" t="s">
        <v>17</v>
      </c>
      <c r="O239" t="s">
        <v>1218</v>
      </c>
      <c r="P239" t="s">
        <v>1228</v>
      </c>
    </row>
    <row r="240" spans="1:16" x14ac:dyDescent="0.35">
      <c r="A240" s="1">
        <f t="shared" si="4"/>
        <v>239</v>
      </c>
      <c r="B240" s="1" t="s">
        <v>817</v>
      </c>
      <c r="C240" t="s">
        <v>818</v>
      </c>
      <c r="D240" t="s">
        <v>24</v>
      </c>
      <c r="E240" s="33" t="s">
        <v>81</v>
      </c>
      <c r="F240" s="33" t="s">
        <v>7</v>
      </c>
      <c r="G240" s="33" t="s">
        <v>7</v>
      </c>
      <c r="H240" s="33" t="s">
        <v>7</v>
      </c>
      <c r="I240" s="33" t="s">
        <v>7</v>
      </c>
      <c r="J240" s="33" t="s">
        <v>7</v>
      </c>
      <c r="K240" s="34">
        <v>0.6</v>
      </c>
      <c r="L240" s="34" t="str">
        <f>IF(Noms_de_les_cases4[[#This Row],[Nivell 
d''us (%)]]&gt;0.7,"Habitual",IF(Noms_de_les_cases4[[#This Row],[Nivell 
d''us (%)]]&lt;0.3,"Minoritari","Ocasional"))</f>
        <v>Ocasional</v>
      </c>
      <c r="M240" s="33" t="s">
        <v>14</v>
      </c>
      <c r="N240" s="33" t="s">
        <v>17</v>
      </c>
      <c r="O240" t="s">
        <v>1235</v>
      </c>
      <c r="P240" t="s">
        <v>1230</v>
      </c>
    </row>
    <row r="241" spans="1:16" x14ac:dyDescent="0.35">
      <c r="A241" s="1">
        <f t="shared" si="4"/>
        <v>240</v>
      </c>
      <c r="B241" s="1" t="s">
        <v>766</v>
      </c>
      <c r="C241" t="s">
        <v>767</v>
      </c>
      <c r="D241" t="s">
        <v>24</v>
      </c>
      <c r="E241" s="33" t="s">
        <v>81</v>
      </c>
      <c r="F241" s="33" t="s">
        <v>7</v>
      </c>
      <c r="G241" s="33" t="s">
        <v>7</v>
      </c>
      <c r="H241" s="33" t="s">
        <v>7</v>
      </c>
      <c r="I241" s="33" t="s">
        <v>7</v>
      </c>
      <c r="J241" s="33" t="s">
        <v>7</v>
      </c>
      <c r="K241" s="34">
        <v>0.8</v>
      </c>
      <c r="L241" s="34" t="str">
        <f>IF(Noms_de_les_cases4[[#This Row],[Nivell 
d''us (%)]]&gt;0.7,"Habitual",IF(Noms_de_les_cases4[[#This Row],[Nivell 
d''us (%)]]&lt;0.3,"Minoritari","Ocasional"))</f>
        <v>Habitual</v>
      </c>
      <c r="M241" s="33" t="s">
        <v>16</v>
      </c>
      <c r="N241" s="33" t="s">
        <v>17</v>
      </c>
      <c r="O241" t="s">
        <v>1221</v>
      </c>
      <c r="P241" t="s">
        <v>1239</v>
      </c>
    </row>
    <row r="242" spans="1:16" x14ac:dyDescent="0.35">
      <c r="A242" s="1">
        <f t="shared" si="4"/>
        <v>241</v>
      </c>
      <c r="B242" s="1" t="s">
        <v>768</v>
      </c>
      <c r="C242" t="s">
        <v>767</v>
      </c>
      <c r="D242" t="s">
        <v>24</v>
      </c>
      <c r="E242" s="33" t="s">
        <v>81</v>
      </c>
      <c r="F242" s="33" t="s">
        <v>7</v>
      </c>
      <c r="G242" s="33" t="s">
        <v>7</v>
      </c>
      <c r="H242" s="33" t="s">
        <v>7</v>
      </c>
      <c r="I242" s="33" t="s">
        <v>8</v>
      </c>
      <c r="J242" s="33" t="s">
        <v>7</v>
      </c>
      <c r="K242" s="34">
        <v>0.6</v>
      </c>
      <c r="L242" s="34" t="str">
        <f>IF(Noms_de_les_cases4[[#This Row],[Nivell 
d''us (%)]]&gt;0.7,"Habitual",IF(Noms_de_les_cases4[[#This Row],[Nivell 
d''us (%)]]&lt;0.3,"Minoritari","Ocasional"))</f>
        <v>Ocasional</v>
      </c>
      <c r="M242" s="33" t="s">
        <v>16</v>
      </c>
      <c r="N242" s="33" t="s">
        <v>17</v>
      </c>
      <c r="O242" t="s">
        <v>1221</v>
      </c>
      <c r="P242" t="s">
        <v>1239</v>
      </c>
    </row>
    <row r="243" spans="1:16" x14ac:dyDescent="0.35">
      <c r="A243" s="1">
        <f t="shared" si="4"/>
        <v>242</v>
      </c>
      <c r="B243" s="1" t="s">
        <v>771</v>
      </c>
      <c r="C243" t="s">
        <v>772</v>
      </c>
      <c r="D243" t="s">
        <v>24</v>
      </c>
      <c r="E243" s="33" t="s">
        <v>81</v>
      </c>
      <c r="F243" s="33" t="s">
        <v>7</v>
      </c>
      <c r="G243" s="33" t="s">
        <v>7</v>
      </c>
      <c r="H243" s="33" t="s">
        <v>7</v>
      </c>
      <c r="I243" s="33" t="s">
        <v>7</v>
      </c>
      <c r="J243" s="33" t="s">
        <v>7</v>
      </c>
      <c r="K243" s="34">
        <v>0.8</v>
      </c>
      <c r="L243" s="34" t="str">
        <f>IF(Noms_de_les_cases4[[#This Row],[Nivell 
d''us (%)]]&gt;0.7,"Habitual",IF(Noms_de_les_cases4[[#This Row],[Nivell 
d''us (%)]]&lt;0.3,"Minoritari","Ocasional"))</f>
        <v>Habitual</v>
      </c>
      <c r="M243" s="33" t="s">
        <v>14</v>
      </c>
      <c r="N243" s="33" t="s">
        <v>17</v>
      </c>
      <c r="O243" t="s">
        <v>1218</v>
      </c>
      <c r="P243" t="s">
        <v>1228</v>
      </c>
    </row>
    <row r="244" spans="1:16" x14ac:dyDescent="0.35">
      <c r="A244" s="1">
        <f t="shared" si="4"/>
        <v>243</v>
      </c>
      <c r="B244" s="1" t="s">
        <v>771</v>
      </c>
      <c r="C244" t="s">
        <v>777</v>
      </c>
      <c r="D244" t="s">
        <v>24</v>
      </c>
      <c r="E244" s="33" t="s">
        <v>81</v>
      </c>
      <c r="F244" s="33" t="s">
        <v>7</v>
      </c>
      <c r="G244" s="33" t="s">
        <v>7</v>
      </c>
      <c r="H244" s="33" t="s">
        <v>7</v>
      </c>
      <c r="I244" s="33" t="s">
        <v>7</v>
      </c>
      <c r="J244" s="33" t="s">
        <v>7</v>
      </c>
      <c r="K244" s="34">
        <v>0.8</v>
      </c>
      <c r="L244" s="34" t="str">
        <f>IF(Noms_de_les_cases4[[#This Row],[Nivell 
d''us (%)]]&gt;0.7,"Habitual",IF(Noms_de_les_cases4[[#This Row],[Nivell 
d''us (%)]]&lt;0.3,"Minoritari","Ocasional"))</f>
        <v>Habitual</v>
      </c>
      <c r="M244" s="33" t="s">
        <v>14</v>
      </c>
      <c r="N244" s="33" t="s">
        <v>17</v>
      </c>
      <c r="O244" t="s">
        <v>1218</v>
      </c>
      <c r="P244" t="s">
        <v>1228</v>
      </c>
    </row>
    <row r="245" spans="1:16" x14ac:dyDescent="0.35">
      <c r="A245" s="1">
        <f t="shared" si="4"/>
        <v>244</v>
      </c>
      <c r="B245" s="1" t="s">
        <v>1308</v>
      </c>
      <c r="C245" t="s">
        <v>1305</v>
      </c>
      <c r="D245" t="s">
        <v>84</v>
      </c>
      <c r="E245" s="33" t="s">
        <v>81</v>
      </c>
      <c r="F245" s="33" t="s">
        <v>7</v>
      </c>
      <c r="G245" s="33" t="s">
        <v>7</v>
      </c>
      <c r="H245" s="33" t="s">
        <v>8</v>
      </c>
      <c r="I245" s="33" t="s">
        <v>8</v>
      </c>
      <c r="J245" s="33" t="s">
        <v>8</v>
      </c>
      <c r="K245" s="34">
        <v>0.2</v>
      </c>
      <c r="L245" s="34" t="str">
        <f>IF(Noms_de_les_cases4[[#This Row],[Nivell 
d''us (%)]]&gt;0.7,"Habitual",IF(Noms_de_les_cases4[[#This Row],[Nivell 
d''us (%)]]&lt;0.3,"Minoritari","Ocasional"))</f>
        <v>Minoritari</v>
      </c>
      <c r="M245" s="33" t="s">
        <v>14</v>
      </c>
      <c r="N245" s="33" t="s">
        <v>19</v>
      </c>
      <c r="O245" t="s">
        <v>1220</v>
      </c>
      <c r="P245" t="s">
        <v>1229</v>
      </c>
    </row>
    <row r="246" spans="1:16" x14ac:dyDescent="0.35">
      <c r="A246" s="1">
        <f t="shared" si="4"/>
        <v>245</v>
      </c>
      <c r="B246" s="1" t="s">
        <v>927</v>
      </c>
      <c r="C246" t="s">
        <v>928</v>
      </c>
      <c r="D246" t="s">
        <v>89</v>
      </c>
      <c r="E246" s="33" t="s">
        <v>81</v>
      </c>
      <c r="F246" s="33" t="s">
        <v>7</v>
      </c>
      <c r="G246" s="33" t="s">
        <v>7</v>
      </c>
      <c r="H246" s="33" t="s">
        <v>7</v>
      </c>
      <c r="I246" s="33" t="s">
        <v>8</v>
      </c>
      <c r="J246" s="33" t="s">
        <v>7</v>
      </c>
      <c r="K246" s="34">
        <v>1</v>
      </c>
      <c r="L246" s="34" t="str">
        <f>IF(Noms_de_les_cases4[[#This Row],[Nivell 
d''us (%)]]&gt;0.7,"Habitual",IF(Noms_de_les_cases4[[#This Row],[Nivell 
d''us (%)]]&lt;0.3,"Minoritari","Ocasional"))</f>
        <v>Habitual</v>
      </c>
      <c r="M246" s="33" t="s">
        <v>14</v>
      </c>
      <c r="N246" s="33" t="s">
        <v>17</v>
      </c>
      <c r="O246" t="s">
        <v>1218</v>
      </c>
      <c r="P246" t="s">
        <v>1228</v>
      </c>
    </row>
    <row r="247" spans="1:16" x14ac:dyDescent="0.35">
      <c r="A247" s="1">
        <f t="shared" si="4"/>
        <v>246</v>
      </c>
      <c r="B247" s="1" t="s">
        <v>190</v>
      </c>
      <c r="C247" t="s">
        <v>191</v>
      </c>
      <c r="D247" t="s">
        <v>91</v>
      </c>
      <c r="E247" s="33" t="s">
        <v>81</v>
      </c>
      <c r="F247" s="33" t="s">
        <v>7</v>
      </c>
      <c r="G247" s="33" t="s">
        <v>7</v>
      </c>
      <c r="H247" s="33" t="s">
        <v>7</v>
      </c>
      <c r="I247" s="33" t="s">
        <v>7</v>
      </c>
      <c r="J247" s="33" t="s">
        <v>7</v>
      </c>
      <c r="K247" s="34">
        <v>0.6</v>
      </c>
      <c r="L247" s="34" t="str">
        <f>IF(Noms_de_les_cases4[[#This Row],[Nivell 
d''us (%)]]&gt;0.7,"Habitual",IF(Noms_de_les_cases4[[#This Row],[Nivell 
d''us (%)]]&lt;0.3,"Minoritari","Ocasional"))</f>
        <v>Ocasional</v>
      </c>
      <c r="M247" s="33" t="s">
        <v>14</v>
      </c>
      <c r="N247" s="33" t="s">
        <v>17</v>
      </c>
      <c r="O247" t="s">
        <v>1218</v>
      </c>
      <c r="P247" t="s">
        <v>1228</v>
      </c>
    </row>
    <row r="248" spans="1:16" x14ac:dyDescent="0.35">
      <c r="A248" s="1">
        <f t="shared" si="4"/>
        <v>247</v>
      </c>
      <c r="B248" s="1" t="s">
        <v>500</v>
      </c>
      <c r="C248" t="s">
        <v>126</v>
      </c>
      <c r="D248" t="s">
        <v>90</v>
      </c>
      <c r="E248" s="33" t="s">
        <v>81</v>
      </c>
      <c r="F248" s="33" t="s">
        <v>7</v>
      </c>
      <c r="G248" s="33" t="s">
        <v>7</v>
      </c>
      <c r="H248" s="33" t="s">
        <v>7</v>
      </c>
      <c r="I248" s="33" t="s">
        <v>8</v>
      </c>
      <c r="J248" s="33" t="s">
        <v>8</v>
      </c>
      <c r="K248" s="34">
        <v>0.2</v>
      </c>
      <c r="L248" s="34" t="str">
        <f>IF(Noms_de_les_cases4[[#This Row],[Nivell 
d''us (%)]]&gt;0.7,"Habitual",IF(Noms_de_les_cases4[[#This Row],[Nivell 
d''us (%)]]&lt;0.3,"Minoritari","Ocasional"))</f>
        <v>Minoritari</v>
      </c>
      <c r="M248" s="33" t="s">
        <v>14</v>
      </c>
      <c r="N248" s="33" t="s">
        <v>17</v>
      </c>
      <c r="O248" t="s">
        <v>1218</v>
      </c>
      <c r="P248" t="s">
        <v>1228</v>
      </c>
    </row>
    <row r="249" spans="1:16" x14ac:dyDescent="0.35">
      <c r="A249" s="1">
        <f t="shared" si="4"/>
        <v>248</v>
      </c>
      <c r="B249" s="1" t="s">
        <v>500</v>
      </c>
      <c r="C249" t="s">
        <v>501</v>
      </c>
      <c r="D249" t="s">
        <v>87</v>
      </c>
      <c r="E249" s="33" t="s">
        <v>81</v>
      </c>
      <c r="F249" s="33" t="s">
        <v>7</v>
      </c>
      <c r="G249" s="33" t="s">
        <v>7</v>
      </c>
      <c r="H249" s="33" t="s">
        <v>7</v>
      </c>
      <c r="I249" s="33" t="s">
        <v>7</v>
      </c>
      <c r="J249" s="33" t="s">
        <v>7</v>
      </c>
      <c r="K249" s="34">
        <v>0.8</v>
      </c>
      <c r="L249" s="34" t="str">
        <f>IF(Noms_de_les_cases4[[#This Row],[Nivell 
d''us (%)]]&gt;0.7,"Habitual",IF(Noms_de_les_cases4[[#This Row],[Nivell 
d''us (%)]]&lt;0.3,"Minoritari","Ocasional"))</f>
        <v>Habitual</v>
      </c>
      <c r="M249" s="33" t="s">
        <v>14</v>
      </c>
      <c r="N249" s="33" t="s">
        <v>17</v>
      </c>
      <c r="O249" t="s">
        <v>1218</v>
      </c>
      <c r="P249" t="s">
        <v>1228</v>
      </c>
    </row>
    <row r="250" spans="1:16" x14ac:dyDescent="0.35">
      <c r="A250" s="1">
        <f t="shared" si="4"/>
        <v>249</v>
      </c>
      <c r="B250" s="1" t="s">
        <v>915</v>
      </c>
      <c r="C250" t="s">
        <v>914</v>
      </c>
      <c r="D250" t="s">
        <v>89</v>
      </c>
      <c r="E250" s="33" t="s">
        <v>81</v>
      </c>
      <c r="F250" s="33" t="s">
        <v>7</v>
      </c>
      <c r="G250" s="33" t="s">
        <v>7</v>
      </c>
      <c r="H250" s="33" t="s">
        <v>7</v>
      </c>
      <c r="I250" s="33" t="s">
        <v>8</v>
      </c>
      <c r="J250" s="33" t="s">
        <v>7</v>
      </c>
      <c r="K250" s="34">
        <v>0.6</v>
      </c>
      <c r="L250" s="34" t="str">
        <f>IF(Noms_de_les_cases4[[#This Row],[Nivell 
d''us (%)]]&gt;0.7,"Habitual",IF(Noms_de_les_cases4[[#This Row],[Nivell 
d''us (%)]]&lt;0.3,"Minoritari","Ocasional"))</f>
        <v>Ocasional</v>
      </c>
      <c r="M250" s="33" t="s">
        <v>14</v>
      </c>
      <c r="N250" s="33" t="s">
        <v>18</v>
      </c>
      <c r="O250" t="s">
        <v>1218</v>
      </c>
      <c r="P250" t="s">
        <v>1228</v>
      </c>
    </row>
    <row r="251" spans="1:16" x14ac:dyDescent="0.35">
      <c r="A251" s="1">
        <f t="shared" si="4"/>
        <v>250</v>
      </c>
      <c r="B251" s="1" t="s">
        <v>757</v>
      </c>
      <c r="C251" t="s">
        <v>758</v>
      </c>
      <c r="D251" t="s">
        <v>24</v>
      </c>
      <c r="E251" s="33" t="s">
        <v>81</v>
      </c>
      <c r="F251" s="33" t="s">
        <v>7</v>
      </c>
      <c r="G251" s="33" t="s">
        <v>7</v>
      </c>
      <c r="H251" s="33" t="s">
        <v>7</v>
      </c>
      <c r="I251" s="33" t="s">
        <v>7</v>
      </c>
      <c r="J251" s="33" t="s">
        <v>7</v>
      </c>
      <c r="K251" s="34">
        <v>1</v>
      </c>
      <c r="L251" s="34" t="str">
        <f>IF(Noms_de_les_cases4[[#This Row],[Nivell 
d''us (%)]]&gt;0.7,"Habitual",IF(Noms_de_les_cases4[[#This Row],[Nivell 
d''us (%)]]&lt;0.3,"Minoritari","Ocasional"))</f>
        <v>Habitual</v>
      </c>
      <c r="M251" s="33" t="s">
        <v>38</v>
      </c>
      <c r="N251" s="33" t="s">
        <v>17</v>
      </c>
      <c r="O251" t="s">
        <v>1218</v>
      </c>
      <c r="P251" t="s">
        <v>1268</v>
      </c>
    </row>
    <row r="252" spans="1:16" x14ac:dyDescent="0.35">
      <c r="A252" s="1">
        <f t="shared" si="4"/>
        <v>251</v>
      </c>
      <c r="B252" s="1" t="s">
        <v>925</v>
      </c>
      <c r="C252" t="s">
        <v>921</v>
      </c>
      <c r="D252" t="s">
        <v>89</v>
      </c>
      <c r="E252" s="33" t="s">
        <v>81</v>
      </c>
      <c r="F252" s="33" t="s">
        <v>7</v>
      </c>
      <c r="G252" s="33" t="s">
        <v>7</v>
      </c>
      <c r="H252" s="33" t="s">
        <v>7</v>
      </c>
      <c r="I252" s="33" t="s">
        <v>8</v>
      </c>
      <c r="J252" s="33" t="s">
        <v>7</v>
      </c>
      <c r="K252" s="34">
        <v>0.6</v>
      </c>
      <c r="L252" s="34" t="str">
        <f>IF(Noms_de_les_cases4[[#This Row],[Nivell 
d''us (%)]]&gt;0.7,"Habitual",IF(Noms_de_les_cases4[[#This Row],[Nivell 
d''us (%)]]&lt;0.3,"Minoritari","Ocasional"))</f>
        <v>Ocasional</v>
      </c>
      <c r="M252" s="33" t="s">
        <v>281</v>
      </c>
      <c r="N252" s="33" t="s">
        <v>19</v>
      </c>
      <c r="O252" t="s">
        <v>1222</v>
      </c>
      <c r="P252" t="s">
        <v>1229</v>
      </c>
    </row>
    <row r="253" spans="1:16" x14ac:dyDescent="0.35">
      <c r="A253" s="1">
        <f t="shared" si="4"/>
        <v>252</v>
      </c>
      <c r="B253" s="1" t="s">
        <v>30</v>
      </c>
      <c r="C253" t="s">
        <v>31</v>
      </c>
      <c r="D253" t="s">
        <v>24</v>
      </c>
      <c r="E253" s="33" t="s">
        <v>81</v>
      </c>
      <c r="F253" s="33" t="s">
        <v>7</v>
      </c>
      <c r="G253" s="33" t="s">
        <v>7</v>
      </c>
      <c r="H253" s="33" t="s">
        <v>7</v>
      </c>
      <c r="I253" s="33" t="s">
        <v>8</v>
      </c>
      <c r="J253" s="33" t="s">
        <v>8</v>
      </c>
      <c r="K253" s="34">
        <v>0.4</v>
      </c>
      <c r="L253" s="34" t="str">
        <f>IF(Noms_de_les_cases4[[#This Row],[Nivell 
d''us (%)]]&gt;0.7,"Habitual",IF(Noms_de_les_cases4[[#This Row],[Nivell 
d''us (%)]]&lt;0.3,"Minoritari","Ocasional"))</f>
        <v>Ocasional</v>
      </c>
      <c r="M253" s="33" t="s">
        <v>16</v>
      </c>
      <c r="N253" s="33" t="s">
        <v>18</v>
      </c>
      <c r="O253" t="s">
        <v>1221</v>
      </c>
      <c r="P253" t="s">
        <v>1239</v>
      </c>
    </row>
    <row r="254" spans="1:16" x14ac:dyDescent="0.35">
      <c r="A254" s="1">
        <f t="shared" si="4"/>
        <v>253</v>
      </c>
      <c r="B254" s="1" t="s">
        <v>183</v>
      </c>
      <c r="C254" t="s">
        <v>180</v>
      </c>
      <c r="D254" t="s">
        <v>181</v>
      </c>
      <c r="E254" s="33" t="s">
        <v>81</v>
      </c>
      <c r="F254" s="33" t="s">
        <v>7</v>
      </c>
      <c r="G254" s="33" t="s">
        <v>7</v>
      </c>
      <c r="H254" s="33" t="s">
        <v>7</v>
      </c>
      <c r="I254" s="33" t="s">
        <v>8</v>
      </c>
      <c r="J254" s="33" t="s">
        <v>8</v>
      </c>
      <c r="K254" s="34">
        <v>0.2</v>
      </c>
      <c r="L254" s="34" t="str">
        <f>IF(Noms_de_les_cases4[[#This Row],[Nivell 
d''us (%)]]&gt;0.7,"Habitual",IF(Noms_de_les_cases4[[#This Row],[Nivell 
d''us (%)]]&lt;0.3,"Minoritari","Ocasional"))</f>
        <v>Minoritari</v>
      </c>
      <c r="M254" s="33" t="s">
        <v>14</v>
      </c>
      <c r="N254" s="33" t="s">
        <v>17</v>
      </c>
      <c r="O254" t="s">
        <v>1218</v>
      </c>
      <c r="P254" t="s">
        <v>1228</v>
      </c>
    </row>
    <row r="255" spans="1:16" x14ac:dyDescent="0.35">
      <c r="A255" s="1">
        <f t="shared" si="4"/>
        <v>254</v>
      </c>
      <c r="B255" s="1" t="s">
        <v>1341</v>
      </c>
      <c r="C255" t="s">
        <v>730</v>
      </c>
      <c r="D255" t="s">
        <v>84</v>
      </c>
      <c r="E255" s="33" t="s">
        <v>81</v>
      </c>
      <c r="F255" s="33" t="s">
        <v>7</v>
      </c>
      <c r="G255" s="33" t="s">
        <v>7</v>
      </c>
      <c r="H255" s="33" t="s">
        <v>7</v>
      </c>
      <c r="I255" s="33" t="s">
        <v>7</v>
      </c>
      <c r="J255" s="33" t="s">
        <v>7</v>
      </c>
      <c r="K255" s="34">
        <v>0.6</v>
      </c>
      <c r="L255" s="34" t="str">
        <f>IF(Noms_de_les_cases4[[#This Row],[Nivell 
d''us (%)]]&gt;0.7,"Habitual",IF(Noms_de_les_cases4[[#This Row],[Nivell 
d''us (%)]]&lt;0.3,"Minoritari","Ocasional"))</f>
        <v>Ocasional</v>
      </c>
      <c r="M255" s="33" t="s">
        <v>78</v>
      </c>
      <c r="N255" s="33" t="s">
        <v>17</v>
      </c>
      <c r="O255" t="s">
        <v>1218</v>
      </c>
      <c r="P255" t="s">
        <v>1268</v>
      </c>
    </row>
    <row r="256" spans="1:16" x14ac:dyDescent="0.35">
      <c r="A256" s="1">
        <f t="shared" si="4"/>
        <v>255</v>
      </c>
      <c r="B256" s="1" t="s">
        <v>46</v>
      </c>
      <c r="C256" t="s">
        <v>47</v>
      </c>
      <c r="D256" t="s">
        <v>6</v>
      </c>
      <c r="E256" s="33" t="s">
        <v>81</v>
      </c>
      <c r="F256" s="33" t="s">
        <v>7</v>
      </c>
      <c r="G256" s="33" t="s">
        <v>7</v>
      </c>
      <c r="H256" s="33" t="s">
        <v>7</v>
      </c>
      <c r="I256" s="33" t="s">
        <v>7</v>
      </c>
      <c r="J256" s="33" t="s">
        <v>7</v>
      </c>
      <c r="K256" s="34">
        <v>1</v>
      </c>
      <c r="L256" s="34" t="str">
        <f>IF(Noms_de_les_cases4[[#This Row],[Nivell 
d''us (%)]]&gt;0.7,"Habitual",IF(Noms_de_les_cases4[[#This Row],[Nivell 
d''us (%)]]&lt;0.3,"Minoritari","Ocasional"))</f>
        <v>Habitual</v>
      </c>
      <c r="M256" s="33" t="s">
        <v>14</v>
      </c>
      <c r="N256" s="33" t="s">
        <v>17</v>
      </c>
      <c r="O256" t="s">
        <v>1218</v>
      </c>
      <c r="P256" t="s">
        <v>1228</v>
      </c>
    </row>
    <row r="257" spans="1:16" x14ac:dyDescent="0.35">
      <c r="A257" s="1">
        <f t="shared" si="4"/>
        <v>256</v>
      </c>
      <c r="B257" s="1" t="s">
        <v>972</v>
      </c>
      <c r="C257" t="s">
        <v>973</v>
      </c>
      <c r="D257" t="s">
        <v>89</v>
      </c>
      <c r="E257" s="33" t="s">
        <v>81</v>
      </c>
      <c r="F257" s="33" t="s">
        <v>7</v>
      </c>
      <c r="G257" s="33" t="s">
        <v>8</v>
      </c>
      <c r="H257" s="33" t="s">
        <v>7</v>
      </c>
      <c r="I257" s="33" t="s">
        <v>8</v>
      </c>
      <c r="J257" s="33" t="s">
        <v>7</v>
      </c>
      <c r="K257" s="34">
        <v>0.6</v>
      </c>
      <c r="L257" s="34" t="str">
        <f>IF(Noms_de_les_cases4[[#This Row],[Nivell 
d''us (%)]]&gt;0.7,"Habitual",IF(Noms_de_les_cases4[[#This Row],[Nivell 
d''us (%)]]&lt;0.3,"Minoritari","Ocasional"))</f>
        <v>Ocasional</v>
      </c>
      <c r="M257" s="33" t="s">
        <v>15</v>
      </c>
      <c r="N257" s="33" t="s">
        <v>17</v>
      </c>
      <c r="O257" t="s">
        <v>1221</v>
      </c>
      <c r="P257" t="s">
        <v>1270</v>
      </c>
    </row>
    <row r="258" spans="1:16" x14ac:dyDescent="0.35">
      <c r="A258" s="1">
        <f t="shared" si="4"/>
        <v>257</v>
      </c>
      <c r="B258" s="1" t="s">
        <v>114</v>
      </c>
      <c r="C258" t="s">
        <v>115</v>
      </c>
      <c r="D258" t="s">
        <v>90</v>
      </c>
      <c r="E258" s="33" t="s">
        <v>81</v>
      </c>
      <c r="F258" s="33" t="s">
        <v>7</v>
      </c>
      <c r="G258" s="33" t="s">
        <v>7</v>
      </c>
      <c r="H258" s="33" t="s">
        <v>7</v>
      </c>
      <c r="I258" s="33" t="s">
        <v>7</v>
      </c>
      <c r="J258" s="33" t="s">
        <v>7</v>
      </c>
      <c r="K258" s="34">
        <v>0.8</v>
      </c>
      <c r="L258" s="34" t="str">
        <f>IF(Noms_de_les_cases4[[#This Row],[Nivell 
d''us (%)]]&gt;0.7,"Habitual",IF(Noms_de_les_cases4[[#This Row],[Nivell 
d''us (%)]]&lt;0.3,"Minoritari","Ocasional"))</f>
        <v>Habitual</v>
      </c>
      <c r="M258" s="33" t="s">
        <v>14</v>
      </c>
      <c r="N258" s="33" t="s">
        <v>17</v>
      </c>
      <c r="O258" t="s">
        <v>1218</v>
      </c>
      <c r="P258" t="s">
        <v>1228</v>
      </c>
    </row>
    <row r="259" spans="1:16" x14ac:dyDescent="0.35">
      <c r="A259" s="1">
        <f t="shared" ref="A259:A322" si="5">A258+1</f>
        <v>258</v>
      </c>
      <c r="B259" s="1" t="s">
        <v>1526</v>
      </c>
      <c r="C259" t="s">
        <v>1527</v>
      </c>
      <c r="D259" t="s">
        <v>91</v>
      </c>
      <c r="E259" s="33" t="s">
        <v>81</v>
      </c>
      <c r="F259" s="33" t="s">
        <v>7</v>
      </c>
      <c r="G259" s="33" t="s">
        <v>7</v>
      </c>
      <c r="H259" s="33" t="s">
        <v>7</v>
      </c>
      <c r="I259" s="33" t="s">
        <v>8</v>
      </c>
      <c r="J259" s="33" t="s">
        <v>8</v>
      </c>
      <c r="K259" s="34">
        <v>0.2</v>
      </c>
      <c r="L259" s="34" t="str">
        <f>IF(Noms_de_les_cases4[[#This Row],[Nivell 
d''us (%)]]&gt;0.7,"Habitual",IF(Noms_de_les_cases4[[#This Row],[Nivell 
d''us (%)]]&lt;0.3,"Minoritari","Ocasional"))</f>
        <v>Minoritari</v>
      </c>
      <c r="M259" s="33" t="s">
        <v>14</v>
      </c>
      <c r="N259" s="33" t="s">
        <v>17</v>
      </c>
      <c r="O259" t="s">
        <v>1218</v>
      </c>
      <c r="P259" t="s">
        <v>1228</v>
      </c>
    </row>
    <row r="260" spans="1:16" x14ac:dyDescent="0.35">
      <c r="A260" s="1">
        <f t="shared" si="5"/>
        <v>259</v>
      </c>
      <c r="B260" s="1" t="s">
        <v>699</v>
      </c>
      <c r="C260" t="s">
        <v>698</v>
      </c>
      <c r="D260" t="s">
        <v>84</v>
      </c>
      <c r="E260" s="33" t="s">
        <v>81</v>
      </c>
      <c r="F260" s="33" t="s">
        <v>7</v>
      </c>
      <c r="G260" s="33" t="s">
        <v>7</v>
      </c>
      <c r="H260" s="33" t="s">
        <v>7</v>
      </c>
      <c r="I260" s="33" t="s">
        <v>8</v>
      </c>
      <c r="J260" s="33" t="s">
        <v>8</v>
      </c>
      <c r="K260" s="34">
        <v>0.4</v>
      </c>
      <c r="L260" s="34" t="str">
        <f>IF(Noms_de_les_cases4[[#This Row],[Nivell 
d''us (%)]]&gt;0.7,"Habitual",IF(Noms_de_les_cases4[[#This Row],[Nivell 
d''us (%)]]&lt;0.3,"Minoritari","Ocasional"))</f>
        <v>Ocasional</v>
      </c>
      <c r="M260" s="33" t="s">
        <v>78</v>
      </c>
      <c r="N260" s="33" t="s">
        <v>19</v>
      </c>
      <c r="O260" t="s">
        <v>1218</v>
      </c>
      <c r="P260" t="s">
        <v>1224</v>
      </c>
    </row>
    <row r="261" spans="1:16" x14ac:dyDescent="0.35">
      <c r="A261" s="1">
        <f t="shared" si="5"/>
        <v>260</v>
      </c>
      <c r="B261" s="1" t="s">
        <v>686</v>
      </c>
      <c r="C261" t="s">
        <v>689</v>
      </c>
      <c r="D261" t="s">
        <v>84</v>
      </c>
      <c r="E261" s="33" t="s">
        <v>81</v>
      </c>
      <c r="F261" s="33" t="s">
        <v>7</v>
      </c>
      <c r="G261" s="33" t="s">
        <v>7</v>
      </c>
      <c r="H261" s="33" t="s">
        <v>7</v>
      </c>
      <c r="I261" s="33" t="s">
        <v>7</v>
      </c>
      <c r="J261" s="33" t="s">
        <v>7</v>
      </c>
      <c r="K261" s="34">
        <v>1</v>
      </c>
      <c r="L261" s="34" t="str">
        <f>IF(Noms_de_les_cases4[[#This Row],[Nivell 
d''us (%)]]&gt;0.7,"Habitual",IF(Noms_de_les_cases4[[#This Row],[Nivell 
d''us (%)]]&lt;0.3,"Minoritari","Ocasional"))</f>
        <v>Habitual</v>
      </c>
      <c r="M261" s="33" t="s">
        <v>78</v>
      </c>
      <c r="N261" s="33" t="s">
        <v>17</v>
      </c>
      <c r="O261" t="s">
        <v>1219</v>
      </c>
      <c r="P261" t="s">
        <v>1225</v>
      </c>
    </row>
    <row r="262" spans="1:16" x14ac:dyDescent="0.35">
      <c r="A262" s="1">
        <f t="shared" si="5"/>
        <v>261</v>
      </c>
      <c r="B262" s="1" t="s">
        <v>591</v>
      </c>
      <c r="C262" t="s">
        <v>592</v>
      </c>
      <c r="D262" t="s">
        <v>85</v>
      </c>
      <c r="E262" s="33" t="s">
        <v>81</v>
      </c>
      <c r="F262" s="33" t="s">
        <v>7</v>
      </c>
      <c r="G262" s="33" t="s">
        <v>7</v>
      </c>
      <c r="H262" s="33" t="s">
        <v>7</v>
      </c>
      <c r="I262" s="33" t="s">
        <v>7</v>
      </c>
      <c r="J262" s="33" t="s">
        <v>7</v>
      </c>
      <c r="K262" s="34">
        <v>0.6</v>
      </c>
      <c r="L262" s="34" t="str">
        <f>IF(Noms_de_les_cases4[[#This Row],[Nivell 
d''us (%)]]&gt;0.7,"Habitual",IF(Noms_de_les_cases4[[#This Row],[Nivell 
d''us (%)]]&lt;0.3,"Minoritari","Ocasional"))</f>
        <v>Ocasional</v>
      </c>
      <c r="M262" s="33" t="s">
        <v>78</v>
      </c>
      <c r="N262" s="33" t="s">
        <v>17</v>
      </c>
      <c r="O262" t="s">
        <v>1235</v>
      </c>
      <c r="P262" t="s">
        <v>1226</v>
      </c>
    </row>
    <row r="263" spans="1:16" x14ac:dyDescent="0.35">
      <c r="A263" s="1">
        <f t="shared" si="5"/>
        <v>262</v>
      </c>
      <c r="B263" s="1" t="s">
        <v>527</v>
      </c>
      <c r="C263" t="s">
        <v>528</v>
      </c>
      <c r="D263" t="s">
        <v>87</v>
      </c>
      <c r="E263" s="33" t="s">
        <v>81</v>
      </c>
      <c r="F263" s="33" t="s">
        <v>7</v>
      </c>
      <c r="G263" s="33" t="s">
        <v>7</v>
      </c>
      <c r="H263" s="33" t="s">
        <v>7</v>
      </c>
      <c r="I263" s="33" t="s">
        <v>7</v>
      </c>
      <c r="J263" s="33" t="s">
        <v>7</v>
      </c>
      <c r="K263" s="34">
        <v>1</v>
      </c>
      <c r="L263" s="34" t="str">
        <f>IF(Noms_de_les_cases4[[#This Row],[Nivell 
d''us (%)]]&gt;0.7,"Habitual",IF(Noms_de_les_cases4[[#This Row],[Nivell 
d''us (%)]]&lt;0.3,"Minoritari","Ocasional"))</f>
        <v>Habitual</v>
      </c>
      <c r="M263" s="33" t="s">
        <v>16</v>
      </c>
      <c r="N263" s="33" t="s">
        <v>17</v>
      </c>
      <c r="O263" t="s">
        <v>1221</v>
      </c>
      <c r="P263" t="s">
        <v>1239</v>
      </c>
    </row>
    <row r="264" spans="1:16" x14ac:dyDescent="0.35">
      <c r="A264" s="1">
        <f t="shared" si="5"/>
        <v>263</v>
      </c>
      <c r="B264" s="1" t="s">
        <v>527</v>
      </c>
      <c r="C264" t="s">
        <v>36</v>
      </c>
      <c r="D264" t="s">
        <v>6</v>
      </c>
      <c r="E264" s="33" t="s">
        <v>81</v>
      </c>
      <c r="F264" s="33" t="s">
        <v>7</v>
      </c>
      <c r="G264" s="33" t="s">
        <v>7</v>
      </c>
      <c r="H264" s="33" t="s">
        <v>7</v>
      </c>
      <c r="I264" s="33" t="s">
        <v>8</v>
      </c>
      <c r="J264" s="33" t="s">
        <v>8</v>
      </c>
      <c r="K264" s="34">
        <v>0.2</v>
      </c>
      <c r="L264" s="34" t="str">
        <f>IF(Noms_de_les_cases4[[#This Row],[Nivell 
d''us (%)]]&gt;0.7,"Habitual",IF(Noms_de_les_cases4[[#This Row],[Nivell 
d''us (%)]]&lt;0.3,"Minoritari","Ocasional"))</f>
        <v>Minoritari</v>
      </c>
      <c r="M264" s="33" t="s">
        <v>16</v>
      </c>
      <c r="N264" s="33" t="s">
        <v>17</v>
      </c>
      <c r="O264" s="5" t="s">
        <v>1221</v>
      </c>
      <c r="P264" t="s">
        <v>1239</v>
      </c>
    </row>
    <row r="265" spans="1:16" x14ac:dyDescent="0.35">
      <c r="A265" s="1">
        <f t="shared" si="5"/>
        <v>264</v>
      </c>
      <c r="B265" s="1" t="s">
        <v>729</v>
      </c>
      <c r="C265" t="s">
        <v>728</v>
      </c>
      <c r="D265" t="s">
        <v>84</v>
      </c>
      <c r="E265" s="33" t="s">
        <v>81</v>
      </c>
      <c r="F265" s="33" t="s">
        <v>7</v>
      </c>
      <c r="G265" s="33" t="s">
        <v>7</v>
      </c>
      <c r="H265" s="33" t="s">
        <v>7</v>
      </c>
      <c r="I265" s="33" t="s">
        <v>8</v>
      </c>
      <c r="J265" s="33" t="s">
        <v>7</v>
      </c>
      <c r="K265" s="34">
        <v>0.6</v>
      </c>
      <c r="L265" s="34" t="str">
        <f>IF(Noms_de_les_cases4[[#This Row],[Nivell 
d''us (%)]]&gt;0.7,"Habitual",IF(Noms_de_les_cases4[[#This Row],[Nivell 
d''us (%)]]&lt;0.3,"Minoritari","Ocasional"))</f>
        <v>Ocasional</v>
      </c>
      <c r="M265" s="33" t="s">
        <v>78</v>
      </c>
      <c r="N265" s="33" t="s">
        <v>19</v>
      </c>
      <c r="O265" t="s">
        <v>1219</v>
      </c>
      <c r="P265" t="s">
        <v>1225</v>
      </c>
    </row>
    <row r="266" spans="1:16" x14ac:dyDescent="0.35">
      <c r="A266" s="1">
        <f t="shared" si="5"/>
        <v>265</v>
      </c>
      <c r="B266" s="1" t="s">
        <v>657</v>
      </c>
      <c r="C266" t="s">
        <v>656</v>
      </c>
      <c r="D266" t="s">
        <v>84</v>
      </c>
      <c r="E266" s="33" t="s">
        <v>81</v>
      </c>
      <c r="F266" s="33" t="s">
        <v>7</v>
      </c>
      <c r="G266" s="33" t="s">
        <v>7</v>
      </c>
      <c r="H266" s="33" t="s">
        <v>7</v>
      </c>
      <c r="I266" s="33" t="s">
        <v>8</v>
      </c>
      <c r="J266" s="33" t="s">
        <v>8</v>
      </c>
      <c r="K266" s="34">
        <v>0.2</v>
      </c>
      <c r="L266" s="34" t="str">
        <f>IF(Noms_de_les_cases4[[#This Row],[Nivell 
d''us (%)]]&gt;0.7,"Habitual",IF(Noms_de_les_cases4[[#This Row],[Nivell 
d''us (%)]]&lt;0.3,"Minoritari","Ocasional"))</f>
        <v>Minoritari</v>
      </c>
      <c r="M266" s="33" t="s">
        <v>16</v>
      </c>
      <c r="N266" s="33" t="s">
        <v>17</v>
      </c>
      <c r="O266" t="s">
        <v>1221</v>
      </c>
      <c r="P266" t="s">
        <v>1239</v>
      </c>
    </row>
    <row r="267" spans="1:16" x14ac:dyDescent="0.35">
      <c r="A267" s="1">
        <f t="shared" si="5"/>
        <v>266</v>
      </c>
      <c r="B267" s="1" t="s">
        <v>1472</v>
      </c>
      <c r="C267" t="s">
        <v>986</v>
      </c>
      <c r="D267" t="s">
        <v>89</v>
      </c>
      <c r="E267" s="33" t="s">
        <v>81</v>
      </c>
      <c r="F267" s="33" t="s">
        <v>7</v>
      </c>
      <c r="G267" s="33" t="s">
        <v>7</v>
      </c>
      <c r="H267" s="33" t="s">
        <v>7</v>
      </c>
      <c r="I267" s="33" t="s">
        <v>8</v>
      </c>
      <c r="J267" s="33" t="s">
        <v>8</v>
      </c>
      <c r="K267" s="34">
        <v>0.2</v>
      </c>
      <c r="L267" s="34" t="str">
        <f>IF(Noms_de_les_cases4[[#This Row],[Nivell 
d''us (%)]]&gt;0.7,"Habitual",IF(Noms_de_les_cases4[[#This Row],[Nivell 
d''us (%)]]&lt;0.3,"Minoritari","Ocasional"))</f>
        <v>Minoritari</v>
      </c>
      <c r="M267" s="33" t="s">
        <v>16</v>
      </c>
      <c r="N267" s="33" t="s">
        <v>17</v>
      </c>
      <c r="O267" t="s">
        <v>1237</v>
      </c>
      <c r="P267" t="s">
        <v>1232</v>
      </c>
    </row>
    <row r="268" spans="1:16" x14ac:dyDescent="0.35">
      <c r="A268" s="1">
        <f t="shared" si="5"/>
        <v>267</v>
      </c>
      <c r="B268" s="1" t="s">
        <v>1472</v>
      </c>
      <c r="C268" t="s">
        <v>1002</v>
      </c>
      <c r="D268" t="s">
        <v>89</v>
      </c>
      <c r="E268" s="33" t="s">
        <v>81</v>
      </c>
      <c r="F268" s="33" t="s">
        <v>7</v>
      </c>
      <c r="G268" s="33" t="s">
        <v>7</v>
      </c>
      <c r="H268" s="33" t="s">
        <v>7</v>
      </c>
      <c r="I268" s="33" t="s">
        <v>8</v>
      </c>
      <c r="J268" s="33" t="s">
        <v>8</v>
      </c>
      <c r="K268" s="34">
        <v>0.2</v>
      </c>
      <c r="L268" s="34" t="str">
        <f>IF(Noms_de_les_cases4[[#This Row],[Nivell 
d''us (%)]]&gt;0.7,"Habitual",IF(Noms_de_les_cases4[[#This Row],[Nivell 
d''us (%)]]&lt;0.3,"Minoritari","Ocasional"))</f>
        <v>Minoritari</v>
      </c>
      <c r="M268" s="33" t="s">
        <v>16</v>
      </c>
      <c r="N268" s="33" t="s">
        <v>17</v>
      </c>
      <c r="O268" t="s">
        <v>1237</v>
      </c>
      <c r="P268" t="s">
        <v>1232</v>
      </c>
    </row>
    <row r="269" spans="1:16" x14ac:dyDescent="0.35">
      <c r="A269" s="1">
        <f t="shared" si="5"/>
        <v>268</v>
      </c>
      <c r="B269" s="1" t="s">
        <v>1424</v>
      </c>
      <c r="C269" t="s">
        <v>1080</v>
      </c>
      <c r="D269" t="s">
        <v>84</v>
      </c>
      <c r="E269" s="33" t="s">
        <v>81</v>
      </c>
      <c r="F269" s="33" t="s">
        <v>7</v>
      </c>
      <c r="G269" s="33" t="s">
        <v>7</v>
      </c>
      <c r="H269" s="33" t="s">
        <v>7</v>
      </c>
      <c r="I269" s="33" t="s">
        <v>7</v>
      </c>
      <c r="J269" s="33" t="s">
        <v>8</v>
      </c>
      <c r="K269" s="34">
        <v>0.4</v>
      </c>
      <c r="L269" s="34" t="str">
        <f>IF(Noms_de_les_cases4[[#This Row],[Nivell 
d''us (%)]]&gt;0.7,"Habitual",IF(Noms_de_les_cases4[[#This Row],[Nivell 
d''us (%)]]&lt;0.3,"Minoritari","Ocasional"))</f>
        <v>Ocasional</v>
      </c>
      <c r="M269" s="33" t="s">
        <v>16</v>
      </c>
      <c r="N269" s="33" t="s">
        <v>17</v>
      </c>
      <c r="O269" t="s">
        <v>1237</v>
      </c>
      <c r="P269" t="s">
        <v>1232</v>
      </c>
    </row>
    <row r="270" spans="1:16" x14ac:dyDescent="0.35">
      <c r="A270" s="1">
        <f t="shared" si="5"/>
        <v>269</v>
      </c>
      <c r="B270" s="1" t="s">
        <v>981</v>
      </c>
      <c r="C270" t="s">
        <v>982</v>
      </c>
      <c r="D270" t="s">
        <v>89</v>
      </c>
      <c r="E270" s="33" t="s">
        <v>81</v>
      </c>
      <c r="F270" s="33" t="s">
        <v>7</v>
      </c>
      <c r="G270" s="33" t="s">
        <v>7</v>
      </c>
      <c r="H270" s="33" t="s">
        <v>7</v>
      </c>
      <c r="I270" s="33" t="s">
        <v>7</v>
      </c>
      <c r="J270" s="33" t="s">
        <v>7</v>
      </c>
      <c r="K270" s="34">
        <v>0.8</v>
      </c>
      <c r="L270" s="34" t="str">
        <f>IF(Noms_de_les_cases4[[#This Row],[Nivell 
d''us (%)]]&gt;0.7,"Habitual",IF(Noms_de_les_cases4[[#This Row],[Nivell 
d''us (%)]]&lt;0.3,"Minoritari","Ocasional"))</f>
        <v>Habitual</v>
      </c>
      <c r="M270" s="33" t="s">
        <v>16</v>
      </c>
      <c r="N270" s="33" t="s">
        <v>17</v>
      </c>
      <c r="O270" t="s">
        <v>1237</v>
      </c>
      <c r="P270" t="s">
        <v>1232</v>
      </c>
    </row>
    <row r="271" spans="1:16" x14ac:dyDescent="0.35">
      <c r="A271" s="1">
        <f t="shared" si="5"/>
        <v>270</v>
      </c>
      <c r="B271" s="1" t="s">
        <v>1034</v>
      </c>
      <c r="C271" t="s">
        <v>411</v>
      </c>
      <c r="D271" t="s">
        <v>86</v>
      </c>
      <c r="E271" s="33" t="s">
        <v>81</v>
      </c>
      <c r="F271" s="33" t="s">
        <v>7</v>
      </c>
      <c r="G271" s="33" t="s">
        <v>7</v>
      </c>
      <c r="H271" s="33" t="s">
        <v>7</v>
      </c>
      <c r="I271" s="33" t="s">
        <v>8</v>
      </c>
      <c r="J271" s="33" t="s">
        <v>8</v>
      </c>
      <c r="K271" s="34">
        <v>0.2</v>
      </c>
      <c r="L271" s="34" t="str">
        <f>IF(Noms_de_les_cases4[[#This Row],[Nivell 
d''us (%)]]&gt;0.7,"Habitual",IF(Noms_de_les_cases4[[#This Row],[Nivell 
d''us (%)]]&lt;0.3,"Minoritari","Ocasional"))</f>
        <v>Minoritari</v>
      </c>
      <c r="M271" s="33" t="s">
        <v>16</v>
      </c>
      <c r="N271" s="33" t="s">
        <v>17</v>
      </c>
      <c r="O271" t="s">
        <v>1222</v>
      </c>
      <c r="P271" t="s">
        <v>1229</v>
      </c>
    </row>
    <row r="272" spans="1:16" x14ac:dyDescent="0.35">
      <c r="A272" s="1">
        <f t="shared" si="5"/>
        <v>271</v>
      </c>
      <c r="B272" s="1" t="s">
        <v>149</v>
      </c>
      <c r="C272" t="s">
        <v>119</v>
      </c>
      <c r="D272" t="s">
        <v>91</v>
      </c>
      <c r="E272" s="33" t="s">
        <v>81</v>
      </c>
      <c r="F272" s="33" t="s">
        <v>7</v>
      </c>
      <c r="G272" s="33" t="s">
        <v>7</v>
      </c>
      <c r="H272" s="33" t="s">
        <v>7</v>
      </c>
      <c r="I272" s="33" t="s">
        <v>8</v>
      </c>
      <c r="J272" s="33" t="s">
        <v>7</v>
      </c>
      <c r="K272" s="34">
        <v>0.6</v>
      </c>
      <c r="L272" s="34" t="str">
        <f>IF(Noms_de_les_cases4[[#This Row],[Nivell 
d''us (%)]]&gt;0.7,"Habitual",IF(Noms_de_les_cases4[[#This Row],[Nivell 
d''us (%)]]&lt;0.3,"Minoritari","Ocasional"))</f>
        <v>Ocasional</v>
      </c>
      <c r="M272" s="33" t="s">
        <v>14</v>
      </c>
      <c r="N272" s="33" t="s">
        <v>20</v>
      </c>
      <c r="O272" t="s">
        <v>1218</v>
      </c>
      <c r="P272" t="s">
        <v>1228</v>
      </c>
    </row>
    <row r="273" spans="1:16" x14ac:dyDescent="0.35">
      <c r="A273" s="1">
        <f t="shared" si="5"/>
        <v>272</v>
      </c>
      <c r="B273" s="1" t="s">
        <v>149</v>
      </c>
      <c r="C273" t="s">
        <v>999</v>
      </c>
      <c r="D273" t="s">
        <v>89</v>
      </c>
      <c r="E273" s="33" t="s">
        <v>81</v>
      </c>
      <c r="F273" s="33" t="s">
        <v>7</v>
      </c>
      <c r="G273" s="33" t="s">
        <v>7</v>
      </c>
      <c r="H273" s="33" t="s">
        <v>7</v>
      </c>
      <c r="I273" s="33" t="s">
        <v>8</v>
      </c>
      <c r="J273" s="33" t="s">
        <v>7</v>
      </c>
      <c r="K273" s="34">
        <v>0.6</v>
      </c>
      <c r="L273" s="34" t="str">
        <f>IF(Noms_de_les_cases4[[#This Row],[Nivell 
d''us (%)]]&gt;0.7,"Habitual",IF(Noms_de_les_cases4[[#This Row],[Nivell 
d''us (%)]]&lt;0.3,"Minoritari","Ocasional"))</f>
        <v>Ocasional</v>
      </c>
      <c r="M273" s="33" t="s">
        <v>14</v>
      </c>
      <c r="N273" s="33" t="s">
        <v>20</v>
      </c>
      <c r="O273" t="s">
        <v>1218</v>
      </c>
      <c r="P273" t="s">
        <v>1228</v>
      </c>
    </row>
    <row r="274" spans="1:16" x14ac:dyDescent="0.35">
      <c r="A274" s="1">
        <f t="shared" si="5"/>
        <v>273</v>
      </c>
      <c r="B274" s="1" t="s">
        <v>1516</v>
      </c>
      <c r="C274" t="s">
        <v>1517</v>
      </c>
      <c r="D274" t="s">
        <v>92</v>
      </c>
      <c r="E274" s="33" t="s">
        <v>81</v>
      </c>
      <c r="F274" s="33" t="s">
        <v>7</v>
      </c>
      <c r="G274" s="33" t="s">
        <v>7</v>
      </c>
      <c r="H274" s="33" t="s">
        <v>7</v>
      </c>
      <c r="I274" s="33" t="s">
        <v>8</v>
      </c>
      <c r="J274" s="33" t="s">
        <v>8</v>
      </c>
      <c r="K274" s="34">
        <v>0.2</v>
      </c>
      <c r="L274" s="34" t="str">
        <f>IF(Noms_de_les_cases4[[#This Row],[Nivell 
d''us (%)]]&gt;0.7,"Habitual",IF(Noms_de_les_cases4[[#This Row],[Nivell 
d''us (%)]]&lt;0.3,"Minoritari","Ocasional"))</f>
        <v>Minoritari</v>
      </c>
      <c r="M274" s="33" t="s">
        <v>78</v>
      </c>
      <c r="N274" s="33" t="s">
        <v>17</v>
      </c>
      <c r="O274" t="s">
        <v>1219</v>
      </c>
      <c r="P274" t="s">
        <v>1225</v>
      </c>
    </row>
    <row r="275" spans="1:16" x14ac:dyDescent="0.35">
      <c r="A275" s="1">
        <f t="shared" si="5"/>
        <v>274</v>
      </c>
      <c r="B275" s="1" t="s">
        <v>270</v>
      </c>
      <c r="C275" t="s">
        <v>1216</v>
      </c>
      <c r="D275" t="s">
        <v>92</v>
      </c>
      <c r="E275" s="33" t="s">
        <v>81</v>
      </c>
      <c r="F275" s="33" t="s">
        <v>7</v>
      </c>
      <c r="G275" s="33" t="s">
        <v>7</v>
      </c>
      <c r="H275" s="33" t="s">
        <v>7</v>
      </c>
      <c r="I275" s="33" t="s">
        <v>8</v>
      </c>
      <c r="J275" s="33" t="s">
        <v>8</v>
      </c>
      <c r="K275" s="34">
        <v>0.2</v>
      </c>
      <c r="L275" s="34" t="str">
        <f>IF(Noms_de_les_cases4[[#This Row],[Nivell 
d''us (%)]]&gt;0.7,"Habitual",IF(Noms_de_les_cases4[[#This Row],[Nivell 
d''us (%)]]&lt;0.3,"Minoritari","Ocasional"))</f>
        <v>Minoritari</v>
      </c>
      <c r="M275" s="33" t="s">
        <v>16</v>
      </c>
      <c r="N275" s="33" t="s">
        <v>17</v>
      </c>
      <c r="O275" t="s">
        <v>1221</v>
      </c>
      <c r="P275" t="s">
        <v>1239</v>
      </c>
    </row>
    <row r="276" spans="1:16" x14ac:dyDescent="0.35">
      <c r="A276" s="1">
        <f t="shared" si="5"/>
        <v>275</v>
      </c>
      <c r="B276" s="1" t="s">
        <v>783</v>
      </c>
      <c r="C276" t="s">
        <v>784</v>
      </c>
      <c r="D276" t="s">
        <v>24</v>
      </c>
      <c r="E276" s="33" t="s">
        <v>81</v>
      </c>
      <c r="F276" s="33" t="s">
        <v>7</v>
      </c>
      <c r="G276" s="33" t="s">
        <v>7</v>
      </c>
      <c r="H276" s="33" t="s">
        <v>7</v>
      </c>
      <c r="I276" s="33" t="s">
        <v>7</v>
      </c>
      <c r="J276" s="33" t="s">
        <v>7</v>
      </c>
      <c r="K276" s="34">
        <v>0.6</v>
      </c>
      <c r="L276" s="34" t="str">
        <f>IF(Noms_de_les_cases4[[#This Row],[Nivell 
d''us (%)]]&gt;0.7,"Habitual",IF(Noms_de_les_cases4[[#This Row],[Nivell 
d''us (%)]]&lt;0.3,"Minoritari","Ocasional"))</f>
        <v>Ocasional</v>
      </c>
      <c r="M276" s="33" t="s">
        <v>14</v>
      </c>
      <c r="N276" s="33" t="s">
        <v>17</v>
      </c>
      <c r="O276" t="s">
        <v>1218</v>
      </c>
      <c r="P276" t="s">
        <v>1228</v>
      </c>
    </row>
    <row r="277" spans="1:16" x14ac:dyDescent="0.35">
      <c r="A277" s="1">
        <f t="shared" si="5"/>
        <v>276</v>
      </c>
      <c r="B277" s="1" t="s">
        <v>666</v>
      </c>
      <c r="C277" t="s">
        <v>742</v>
      </c>
      <c r="D277" t="s">
        <v>84</v>
      </c>
      <c r="E277" s="33" t="s">
        <v>81</v>
      </c>
      <c r="F277" s="33" t="s">
        <v>7</v>
      </c>
      <c r="G277" s="33" t="s">
        <v>7</v>
      </c>
      <c r="H277" s="33" t="s">
        <v>7</v>
      </c>
      <c r="I277" s="33" t="s">
        <v>7</v>
      </c>
      <c r="J277" s="33" t="s">
        <v>7</v>
      </c>
      <c r="K277" s="34">
        <v>1</v>
      </c>
      <c r="L277" s="34" t="str">
        <f>IF(Noms_de_les_cases4[[#This Row],[Nivell 
d''us (%)]]&gt;0.7,"Habitual",IF(Noms_de_les_cases4[[#This Row],[Nivell 
d''us (%)]]&lt;0.3,"Minoritari","Ocasional"))</f>
        <v>Habitual</v>
      </c>
      <c r="M277" s="33" t="s">
        <v>14</v>
      </c>
      <c r="N277" s="33" t="s">
        <v>17</v>
      </c>
      <c r="O277" t="s">
        <v>1218</v>
      </c>
      <c r="P277" t="s">
        <v>1228</v>
      </c>
    </row>
    <row r="278" spans="1:16" x14ac:dyDescent="0.35">
      <c r="A278" s="1">
        <f t="shared" si="5"/>
        <v>277</v>
      </c>
      <c r="B278" s="1" t="s">
        <v>683</v>
      </c>
      <c r="C278" t="s">
        <v>681</v>
      </c>
      <c r="D278" t="s">
        <v>84</v>
      </c>
      <c r="E278" s="33" t="s">
        <v>81</v>
      </c>
      <c r="F278" s="33" t="s">
        <v>7</v>
      </c>
      <c r="G278" s="33" t="s">
        <v>7</v>
      </c>
      <c r="H278" s="33" t="s">
        <v>7</v>
      </c>
      <c r="I278" s="33" t="s">
        <v>8</v>
      </c>
      <c r="J278" s="33" t="s">
        <v>7</v>
      </c>
      <c r="K278" s="34">
        <v>0.8</v>
      </c>
      <c r="L278" s="34" t="str">
        <f>IF(Noms_de_les_cases4[[#This Row],[Nivell 
d''us (%)]]&gt;0.7,"Habitual",IF(Noms_de_les_cases4[[#This Row],[Nivell 
d''us (%)]]&lt;0.3,"Minoritari","Ocasional"))</f>
        <v>Habitual</v>
      </c>
      <c r="M278" s="33" t="s">
        <v>15</v>
      </c>
      <c r="N278" s="33" t="s">
        <v>19</v>
      </c>
      <c r="O278" t="s">
        <v>1218</v>
      </c>
      <c r="P278" t="s">
        <v>1270</v>
      </c>
    </row>
    <row r="279" spans="1:16" x14ac:dyDescent="0.35">
      <c r="A279" s="1">
        <f t="shared" si="5"/>
        <v>278</v>
      </c>
      <c r="B279" s="1" t="s">
        <v>282</v>
      </c>
      <c r="C279" t="s">
        <v>280</v>
      </c>
      <c r="D279" t="s">
        <v>86</v>
      </c>
      <c r="E279" s="33" t="s">
        <v>81</v>
      </c>
      <c r="F279" s="33" t="s">
        <v>7</v>
      </c>
      <c r="G279" s="33" t="s">
        <v>7</v>
      </c>
      <c r="H279" s="33" t="s">
        <v>7</v>
      </c>
      <c r="I279" s="33" t="s">
        <v>8</v>
      </c>
      <c r="J279" s="33" t="s">
        <v>8</v>
      </c>
      <c r="K279" s="34">
        <v>0.2</v>
      </c>
      <c r="L279" s="34" t="str">
        <f>IF(Noms_de_les_cases4[[#This Row],[Nivell 
d''us (%)]]&gt;0.7,"Habitual",IF(Noms_de_les_cases4[[#This Row],[Nivell 
d''us (%)]]&lt;0.3,"Minoritari","Ocasional"))</f>
        <v>Minoritari</v>
      </c>
      <c r="M279" s="33" t="s">
        <v>14</v>
      </c>
      <c r="N279" s="33" t="s">
        <v>17</v>
      </c>
      <c r="O279" t="s">
        <v>1218</v>
      </c>
      <c r="P279" t="s">
        <v>1228</v>
      </c>
    </row>
    <row r="280" spans="1:16" x14ac:dyDescent="0.35">
      <c r="A280" s="1">
        <f t="shared" si="5"/>
        <v>279</v>
      </c>
      <c r="B280" s="1" t="s">
        <v>675</v>
      </c>
      <c r="C280" t="s">
        <v>674</v>
      </c>
      <c r="D280" t="s">
        <v>84</v>
      </c>
      <c r="E280" s="33" t="s">
        <v>81</v>
      </c>
      <c r="F280" s="33" t="s">
        <v>7</v>
      </c>
      <c r="G280" s="33" t="s">
        <v>7</v>
      </c>
      <c r="H280" s="33" t="s">
        <v>7</v>
      </c>
      <c r="I280" s="33" t="s">
        <v>8</v>
      </c>
      <c r="J280" s="33" t="s">
        <v>8</v>
      </c>
      <c r="K280" s="34">
        <v>0.4</v>
      </c>
      <c r="L280" s="34" t="str">
        <f>IF(Noms_de_les_cases4[[#This Row],[Nivell 
d''us (%)]]&gt;0.7,"Habitual",IF(Noms_de_les_cases4[[#This Row],[Nivell 
d''us (%)]]&lt;0.3,"Minoritari","Ocasional"))</f>
        <v>Ocasional</v>
      </c>
      <c r="M280" s="33" t="s">
        <v>78</v>
      </c>
      <c r="N280" s="33" t="s">
        <v>17</v>
      </c>
      <c r="O280" t="s">
        <v>1219</v>
      </c>
      <c r="P280" t="s">
        <v>1225</v>
      </c>
    </row>
    <row r="281" spans="1:16" x14ac:dyDescent="0.35">
      <c r="A281" s="1">
        <f t="shared" si="5"/>
        <v>280</v>
      </c>
      <c r="B281" s="1" t="s">
        <v>412</v>
      </c>
      <c r="C281" t="s">
        <v>411</v>
      </c>
      <c r="D281" t="s">
        <v>86</v>
      </c>
      <c r="E281" s="33" t="s">
        <v>81</v>
      </c>
      <c r="F281" s="33" t="s">
        <v>7</v>
      </c>
      <c r="G281" s="33" t="s">
        <v>7</v>
      </c>
      <c r="H281" s="33" t="s">
        <v>7</v>
      </c>
      <c r="I281" s="33" t="s">
        <v>8</v>
      </c>
      <c r="J281" s="33" t="s">
        <v>7</v>
      </c>
      <c r="K281" s="34">
        <v>0.6</v>
      </c>
      <c r="L281" s="34" t="str">
        <f>IF(Noms_de_les_cases4[[#This Row],[Nivell 
d''us (%)]]&gt;0.7,"Habitual",IF(Noms_de_les_cases4[[#This Row],[Nivell 
d''us (%)]]&lt;0.3,"Minoritari","Ocasional"))</f>
        <v>Ocasional</v>
      </c>
      <c r="M281" s="33" t="s">
        <v>78</v>
      </c>
      <c r="N281" s="33" t="s">
        <v>17</v>
      </c>
      <c r="O281" t="s">
        <v>1219</v>
      </c>
      <c r="P281" t="s">
        <v>1225</v>
      </c>
    </row>
    <row r="282" spans="1:16" x14ac:dyDescent="0.35">
      <c r="A282" s="1">
        <f t="shared" si="5"/>
        <v>281</v>
      </c>
      <c r="B282" s="1" t="s">
        <v>995</v>
      </c>
      <c r="C282" t="s">
        <v>994</v>
      </c>
      <c r="D282" t="s">
        <v>89</v>
      </c>
      <c r="E282" s="33" t="s">
        <v>81</v>
      </c>
      <c r="F282" s="33" t="s">
        <v>7</v>
      </c>
      <c r="G282" s="33" t="s">
        <v>7</v>
      </c>
      <c r="H282" s="33" t="s">
        <v>7</v>
      </c>
      <c r="I282" s="33" t="s">
        <v>8</v>
      </c>
      <c r="J282" s="33" t="s">
        <v>8</v>
      </c>
      <c r="K282" s="34">
        <v>0.6</v>
      </c>
      <c r="L282" s="34" t="str">
        <f>IF(Noms_de_les_cases4[[#This Row],[Nivell 
d''us (%)]]&gt;0.7,"Habitual",IF(Noms_de_les_cases4[[#This Row],[Nivell 
d''us (%)]]&lt;0.3,"Minoritari","Ocasional"))</f>
        <v>Ocasional</v>
      </c>
      <c r="M282" s="33" t="s">
        <v>78</v>
      </c>
      <c r="N282" s="33" t="s">
        <v>17</v>
      </c>
      <c r="O282" t="s">
        <v>1218</v>
      </c>
      <c r="P282" t="s">
        <v>1224</v>
      </c>
    </row>
    <row r="283" spans="1:16" x14ac:dyDescent="0.35">
      <c r="A283" s="1">
        <f t="shared" si="5"/>
        <v>282</v>
      </c>
      <c r="B283" s="1" t="s">
        <v>692</v>
      </c>
      <c r="C283" t="s">
        <v>693</v>
      </c>
      <c r="D283" t="s">
        <v>84</v>
      </c>
      <c r="E283" s="33" t="s">
        <v>81</v>
      </c>
      <c r="F283" s="33" t="s">
        <v>7</v>
      </c>
      <c r="G283" s="33" t="s">
        <v>7</v>
      </c>
      <c r="H283" s="33" t="s">
        <v>7</v>
      </c>
      <c r="I283" s="33" t="s">
        <v>7</v>
      </c>
      <c r="J283" s="33" t="s">
        <v>7</v>
      </c>
      <c r="K283" s="34">
        <v>0.8</v>
      </c>
      <c r="L283" s="34" t="str">
        <f>IF(Noms_de_les_cases4[[#This Row],[Nivell 
d''us (%)]]&gt;0.7,"Habitual",IF(Noms_de_les_cases4[[#This Row],[Nivell 
d''us (%)]]&lt;0.3,"Minoritari","Ocasional"))</f>
        <v>Habitual</v>
      </c>
      <c r="M283" s="33" t="s">
        <v>14</v>
      </c>
      <c r="N283" s="33" t="s">
        <v>17</v>
      </c>
      <c r="O283" t="s">
        <v>1218</v>
      </c>
      <c r="P283" t="s">
        <v>1228</v>
      </c>
    </row>
    <row r="284" spans="1:16" x14ac:dyDescent="0.35">
      <c r="A284" s="1">
        <f t="shared" si="5"/>
        <v>283</v>
      </c>
      <c r="B284" s="1" t="s">
        <v>563</v>
      </c>
      <c r="C284" t="s">
        <v>562</v>
      </c>
      <c r="D284" t="s">
        <v>85</v>
      </c>
      <c r="E284" s="33" t="s">
        <v>81</v>
      </c>
      <c r="F284" s="33" t="s">
        <v>7</v>
      </c>
      <c r="G284" s="33" t="s">
        <v>7</v>
      </c>
      <c r="H284" s="33" t="s">
        <v>7</v>
      </c>
      <c r="I284" s="33" t="s">
        <v>8</v>
      </c>
      <c r="J284" s="33" t="s">
        <v>7</v>
      </c>
      <c r="K284" s="34">
        <v>0.8</v>
      </c>
      <c r="L284" s="34" t="str">
        <f>IF(Noms_de_les_cases4[[#This Row],[Nivell 
d''us (%)]]&gt;0.7,"Habitual",IF(Noms_de_les_cases4[[#This Row],[Nivell 
d''us (%)]]&lt;0.3,"Minoritari","Ocasional"))</f>
        <v>Habitual</v>
      </c>
      <c r="M284" s="33" t="s">
        <v>14</v>
      </c>
      <c r="N284" s="33" t="s">
        <v>18</v>
      </c>
      <c r="O284" t="s">
        <v>1218</v>
      </c>
      <c r="P284" t="s">
        <v>1228</v>
      </c>
    </row>
    <row r="285" spans="1:16" x14ac:dyDescent="0.35">
      <c r="A285" s="1">
        <f t="shared" si="5"/>
        <v>284</v>
      </c>
      <c r="B285" s="1" t="s">
        <v>563</v>
      </c>
      <c r="C285" t="s">
        <v>845</v>
      </c>
      <c r="D285" t="s">
        <v>181</v>
      </c>
      <c r="E285" s="33" t="s">
        <v>81</v>
      </c>
      <c r="F285" s="33" t="s">
        <v>7</v>
      </c>
      <c r="G285" s="33" t="s">
        <v>8</v>
      </c>
      <c r="H285" s="33" t="s">
        <v>7</v>
      </c>
      <c r="I285" s="33" t="s">
        <v>8</v>
      </c>
      <c r="J285" s="33" t="s">
        <v>7</v>
      </c>
      <c r="K285" s="34">
        <v>0.6</v>
      </c>
      <c r="L285" s="34" t="str">
        <f>IF(Noms_de_les_cases4[[#This Row],[Nivell 
d''us (%)]]&gt;0.7,"Habitual",IF(Noms_de_les_cases4[[#This Row],[Nivell 
d''us (%)]]&lt;0.3,"Minoritari","Ocasional"))</f>
        <v>Ocasional</v>
      </c>
      <c r="M285" s="33" t="s">
        <v>14</v>
      </c>
      <c r="N285" s="33" t="s">
        <v>17</v>
      </c>
      <c r="O285" t="s">
        <v>1218</v>
      </c>
      <c r="P285" t="s">
        <v>1228</v>
      </c>
    </row>
    <row r="286" spans="1:16" x14ac:dyDescent="0.35">
      <c r="A286" s="1">
        <f t="shared" si="5"/>
        <v>285</v>
      </c>
      <c r="B286" s="1" t="s">
        <v>1283</v>
      </c>
      <c r="C286" t="s">
        <v>1275</v>
      </c>
      <c r="D286" t="s">
        <v>84</v>
      </c>
      <c r="E286" s="33" t="s">
        <v>81</v>
      </c>
      <c r="F286" s="33" t="s">
        <v>7</v>
      </c>
      <c r="G286" s="33" t="s">
        <v>7</v>
      </c>
      <c r="H286" s="33" t="s">
        <v>7</v>
      </c>
      <c r="I286" s="33" t="s">
        <v>8</v>
      </c>
      <c r="J286" s="33" t="s">
        <v>7</v>
      </c>
      <c r="K286" s="34">
        <v>0.6</v>
      </c>
      <c r="L286" s="34" t="str">
        <f>IF(Noms_de_les_cases4[[#This Row],[Nivell 
d''us (%)]]&gt;0.7,"Habitual",IF(Noms_de_les_cases4[[#This Row],[Nivell 
d''us (%)]]&lt;0.3,"Minoritari","Ocasional"))</f>
        <v>Ocasional</v>
      </c>
      <c r="M286" s="33" t="s">
        <v>38</v>
      </c>
      <c r="N286" s="33" t="s">
        <v>17</v>
      </c>
      <c r="O286" t="s">
        <v>1235</v>
      </c>
      <c r="P286" t="s">
        <v>1230</v>
      </c>
    </row>
    <row r="287" spans="1:16" x14ac:dyDescent="0.35">
      <c r="A287" s="1">
        <f t="shared" si="5"/>
        <v>286</v>
      </c>
      <c r="B287" s="1" t="s">
        <v>1278</v>
      </c>
      <c r="C287" t="s">
        <v>1275</v>
      </c>
      <c r="D287" t="s">
        <v>84</v>
      </c>
      <c r="E287" s="33" t="s">
        <v>81</v>
      </c>
      <c r="F287" s="33" t="s">
        <v>7</v>
      </c>
      <c r="G287" s="33" t="s">
        <v>7</v>
      </c>
      <c r="H287" s="33" t="s">
        <v>7</v>
      </c>
      <c r="I287" s="33" t="s">
        <v>7</v>
      </c>
      <c r="J287" s="33" t="s">
        <v>7</v>
      </c>
      <c r="K287" s="34">
        <v>0.4</v>
      </c>
      <c r="L287" s="34" t="str">
        <f>IF(Noms_de_les_cases4[[#This Row],[Nivell 
d''us (%)]]&gt;0.7,"Habitual",IF(Noms_de_les_cases4[[#This Row],[Nivell 
d''us (%)]]&lt;0.3,"Minoritari","Ocasional"))</f>
        <v>Ocasional</v>
      </c>
      <c r="M287" s="33" t="s">
        <v>38</v>
      </c>
      <c r="N287" s="33" t="s">
        <v>17</v>
      </c>
      <c r="O287" t="s">
        <v>1235</v>
      </c>
      <c r="P287" t="s">
        <v>1230</v>
      </c>
    </row>
    <row r="288" spans="1:16" x14ac:dyDescent="0.35">
      <c r="A288" s="1">
        <f t="shared" si="5"/>
        <v>287</v>
      </c>
      <c r="B288" s="1" t="s">
        <v>79</v>
      </c>
      <c r="C288" t="s">
        <v>70</v>
      </c>
      <c r="D288" t="s">
        <v>6</v>
      </c>
      <c r="E288" s="33" t="s">
        <v>81</v>
      </c>
      <c r="F288" s="33" t="s">
        <v>7</v>
      </c>
      <c r="G288" s="33" t="s">
        <v>7</v>
      </c>
      <c r="H288" s="33" t="s">
        <v>7</v>
      </c>
      <c r="I288" s="33" t="s">
        <v>8</v>
      </c>
      <c r="J288" s="33" t="s">
        <v>8</v>
      </c>
      <c r="K288" s="34">
        <v>0.2</v>
      </c>
      <c r="L288" s="34" t="str">
        <f>IF(Noms_de_les_cases4[[#This Row],[Nivell 
d''us (%)]]&gt;0.7,"Habitual",IF(Noms_de_les_cases4[[#This Row],[Nivell 
d''us (%)]]&lt;0.3,"Minoritari","Ocasional"))</f>
        <v>Minoritari</v>
      </c>
      <c r="M288" s="33" t="s">
        <v>14</v>
      </c>
      <c r="N288" s="33" t="s">
        <v>17</v>
      </c>
      <c r="O288" t="s">
        <v>1218</v>
      </c>
      <c r="P288" t="s">
        <v>1228</v>
      </c>
    </row>
    <row r="289" spans="1:16" x14ac:dyDescent="0.35">
      <c r="A289" s="1">
        <f t="shared" si="5"/>
        <v>288</v>
      </c>
      <c r="B289" s="1" t="s">
        <v>662</v>
      </c>
      <c r="C289" t="s">
        <v>663</v>
      </c>
      <c r="D289" t="s">
        <v>84</v>
      </c>
      <c r="E289" s="33" t="s">
        <v>81</v>
      </c>
      <c r="F289" s="33" t="s">
        <v>7</v>
      </c>
      <c r="G289" s="33" t="s">
        <v>7</v>
      </c>
      <c r="H289" s="33" t="s">
        <v>7</v>
      </c>
      <c r="I289" s="33" t="s">
        <v>7</v>
      </c>
      <c r="J289" s="33" t="s">
        <v>7</v>
      </c>
      <c r="K289" s="34">
        <v>0.6</v>
      </c>
      <c r="L289" s="34" t="str">
        <f>IF(Noms_de_les_cases4[[#This Row],[Nivell 
d''us (%)]]&gt;0.7,"Habitual",IF(Noms_de_les_cases4[[#This Row],[Nivell 
d''us (%)]]&lt;0.3,"Minoritari","Ocasional"))</f>
        <v>Ocasional</v>
      </c>
      <c r="M289" s="33" t="s">
        <v>14</v>
      </c>
      <c r="N289" s="33" t="s">
        <v>17</v>
      </c>
      <c r="O289" t="s">
        <v>1218</v>
      </c>
      <c r="P289" t="s">
        <v>1228</v>
      </c>
    </row>
    <row r="290" spans="1:16" x14ac:dyDescent="0.35">
      <c r="A290" s="1">
        <f t="shared" si="5"/>
        <v>289</v>
      </c>
      <c r="B290" s="1" t="s">
        <v>308</v>
      </c>
      <c r="C290" t="s">
        <v>307</v>
      </c>
      <c r="D290" t="s">
        <v>92</v>
      </c>
      <c r="E290" s="33" t="s">
        <v>81</v>
      </c>
      <c r="F290" s="33" t="s">
        <v>7</v>
      </c>
      <c r="G290" s="33" t="s">
        <v>8</v>
      </c>
      <c r="H290" s="33" t="s">
        <v>7</v>
      </c>
      <c r="I290" s="33" t="s">
        <v>8</v>
      </c>
      <c r="J290" s="33" t="s">
        <v>8</v>
      </c>
      <c r="K290" s="34">
        <v>0.2</v>
      </c>
      <c r="L290" s="34" t="str">
        <f>IF(Noms_de_les_cases4[[#This Row],[Nivell 
d''us (%)]]&gt;0.7,"Habitual",IF(Noms_de_les_cases4[[#This Row],[Nivell 
d''us (%)]]&lt;0.3,"Minoritari","Ocasional"))</f>
        <v>Minoritari</v>
      </c>
      <c r="M290" s="33" t="s">
        <v>14</v>
      </c>
      <c r="N290" s="33" t="s">
        <v>17</v>
      </c>
      <c r="O290" t="s">
        <v>1218</v>
      </c>
      <c r="P290" t="s">
        <v>1228</v>
      </c>
    </row>
    <row r="291" spans="1:16" x14ac:dyDescent="0.35">
      <c r="A291" s="1">
        <f t="shared" si="5"/>
        <v>290</v>
      </c>
      <c r="B291" s="1" t="s">
        <v>714</v>
      </c>
      <c r="C291" t="s">
        <v>1079</v>
      </c>
      <c r="D291" t="s">
        <v>84</v>
      </c>
      <c r="E291" s="33" t="s">
        <v>81</v>
      </c>
      <c r="F291" s="33" t="s">
        <v>7</v>
      </c>
      <c r="G291" s="33" t="s">
        <v>7</v>
      </c>
      <c r="H291" s="33" t="s">
        <v>7</v>
      </c>
      <c r="I291" s="33" t="s">
        <v>8</v>
      </c>
      <c r="J291" s="33" t="s">
        <v>8</v>
      </c>
      <c r="K291" s="34">
        <v>0.4</v>
      </c>
      <c r="L291" s="34" t="str">
        <f>IF(Noms_de_les_cases4[[#This Row],[Nivell 
d''us (%)]]&gt;0.7,"Habitual",IF(Noms_de_les_cases4[[#This Row],[Nivell 
d''us (%)]]&lt;0.3,"Minoritari","Ocasional"))</f>
        <v>Ocasional</v>
      </c>
      <c r="M291" s="33" t="s">
        <v>16</v>
      </c>
      <c r="N291" s="33" t="s">
        <v>17</v>
      </c>
      <c r="O291" t="s">
        <v>1222</v>
      </c>
      <c r="P291" t="s">
        <v>1240</v>
      </c>
    </row>
    <row r="292" spans="1:16" x14ac:dyDescent="0.35">
      <c r="A292" s="1">
        <f t="shared" si="5"/>
        <v>291</v>
      </c>
      <c r="B292" s="1" t="s">
        <v>645</v>
      </c>
      <c r="C292" t="s">
        <v>643</v>
      </c>
      <c r="D292" t="s">
        <v>84</v>
      </c>
      <c r="E292" s="33" t="s">
        <v>81</v>
      </c>
      <c r="F292" s="33" t="s">
        <v>7</v>
      </c>
      <c r="G292" s="33" t="s">
        <v>7</v>
      </c>
      <c r="H292" s="33" t="s">
        <v>7</v>
      </c>
      <c r="I292" s="33" t="s">
        <v>8</v>
      </c>
      <c r="J292" s="33" t="s">
        <v>8</v>
      </c>
      <c r="K292" s="34">
        <v>0.2</v>
      </c>
      <c r="L292" s="34" t="str">
        <f>IF(Noms_de_les_cases4[[#This Row],[Nivell 
d''us (%)]]&gt;0.7,"Habitual",IF(Noms_de_les_cases4[[#This Row],[Nivell 
d''us (%)]]&lt;0.3,"Minoritari","Ocasional"))</f>
        <v>Minoritari</v>
      </c>
      <c r="M292" s="33" t="s">
        <v>14</v>
      </c>
      <c r="N292" s="33" t="s">
        <v>18</v>
      </c>
      <c r="O292" t="s">
        <v>1218</v>
      </c>
      <c r="P292" t="s">
        <v>1228</v>
      </c>
    </row>
    <row r="293" spans="1:16" x14ac:dyDescent="0.35">
      <c r="A293" s="1">
        <f t="shared" si="5"/>
        <v>292</v>
      </c>
      <c r="B293" s="1" t="s">
        <v>251</v>
      </c>
      <c r="C293" t="s">
        <v>250</v>
      </c>
      <c r="D293" t="s">
        <v>88</v>
      </c>
      <c r="E293" s="33" t="s">
        <v>81</v>
      </c>
      <c r="F293" s="33" t="s">
        <v>7</v>
      </c>
      <c r="G293" s="33" t="s">
        <v>7</v>
      </c>
      <c r="H293" s="33" t="s">
        <v>7</v>
      </c>
      <c r="I293" s="33" t="s">
        <v>8</v>
      </c>
      <c r="J293" s="33" t="s">
        <v>7</v>
      </c>
      <c r="K293" s="34">
        <v>0.6</v>
      </c>
      <c r="L293" s="34" t="str">
        <f>IF(Noms_de_les_cases4[[#This Row],[Nivell 
d''us (%)]]&gt;0.7,"Habitual",IF(Noms_de_les_cases4[[#This Row],[Nivell 
d''us (%)]]&lt;0.3,"Minoritari","Ocasional"))</f>
        <v>Ocasional</v>
      </c>
      <c r="M293" s="33" t="s">
        <v>16</v>
      </c>
      <c r="N293" s="33" t="s">
        <v>17</v>
      </c>
      <c r="O293" t="s">
        <v>1222</v>
      </c>
      <c r="P293" t="s">
        <v>1240</v>
      </c>
    </row>
    <row r="294" spans="1:16" x14ac:dyDescent="0.35">
      <c r="A294" s="1">
        <f t="shared" si="5"/>
        <v>293</v>
      </c>
      <c r="B294" s="1" t="s">
        <v>107</v>
      </c>
      <c r="C294" t="s">
        <v>108</v>
      </c>
      <c r="D294" t="s">
        <v>90</v>
      </c>
      <c r="E294" s="33" t="s">
        <v>81</v>
      </c>
      <c r="F294" s="33" t="s">
        <v>7</v>
      </c>
      <c r="G294" s="33" t="s">
        <v>7</v>
      </c>
      <c r="H294" s="33" t="s">
        <v>7</v>
      </c>
      <c r="I294" s="33" t="s">
        <v>7</v>
      </c>
      <c r="J294" s="33" t="s">
        <v>7</v>
      </c>
      <c r="K294" s="34">
        <v>1</v>
      </c>
      <c r="L294" s="34" t="str">
        <f>IF(Noms_de_les_cases4[[#This Row],[Nivell 
d''us (%)]]&gt;0.7,"Habitual",IF(Noms_de_les_cases4[[#This Row],[Nivell 
d''us (%)]]&lt;0.3,"Minoritari","Ocasional"))</f>
        <v>Habitual</v>
      </c>
      <c r="M294" s="33" t="s">
        <v>16</v>
      </c>
      <c r="N294" s="33" t="s">
        <v>17</v>
      </c>
      <c r="O294" t="s">
        <v>1237</v>
      </c>
      <c r="P294" t="s">
        <v>1232</v>
      </c>
    </row>
    <row r="295" spans="1:16" x14ac:dyDescent="0.35">
      <c r="A295" s="1">
        <f t="shared" si="5"/>
        <v>294</v>
      </c>
      <c r="B295" s="1" t="s">
        <v>107</v>
      </c>
      <c r="C295" t="s">
        <v>295</v>
      </c>
      <c r="D295" t="s">
        <v>86</v>
      </c>
      <c r="E295" s="33" t="s">
        <v>81</v>
      </c>
      <c r="F295" s="33" t="s">
        <v>7</v>
      </c>
      <c r="G295" s="33" t="s">
        <v>7</v>
      </c>
      <c r="H295" s="33" t="s">
        <v>7</v>
      </c>
      <c r="I295" s="33" t="s">
        <v>8</v>
      </c>
      <c r="J295" s="33" t="s">
        <v>8</v>
      </c>
      <c r="K295" s="34">
        <v>0.4</v>
      </c>
      <c r="L295" s="34" t="str">
        <f>IF(Noms_de_les_cases4[[#This Row],[Nivell 
d''us (%)]]&gt;0.7,"Habitual",IF(Noms_de_les_cases4[[#This Row],[Nivell 
d''us (%)]]&lt;0.3,"Minoritari","Ocasional"))</f>
        <v>Ocasional</v>
      </c>
      <c r="M295" s="33" t="s">
        <v>16</v>
      </c>
      <c r="N295" s="33" t="s">
        <v>19</v>
      </c>
      <c r="O295" t="s">
        <v>1237</v>
      </c>
      <c r="P295" t="s">
        <v>1232</v>
      </c>
    </row>
    <row r="296" spans="1:16" x14ac:dyDescent="0.35">
      <c r="A296" s="1">
        <f t="shared" si="5"/>
        <v>295</v>
      </c>
      <c r="B296" s="1" t="s">
        <v>107</v>
      </c>
      <c r="C296" t="s">
        <v>854</v>
      </c>
      <c r="D296" t="s">
        <v>181</v>
      </c>
      <c r="E296" s="33" t="s">
        <v>81</v>
      </c>
      <c r="F296" s="33" t="s">
        <v>7</v>
      </c>
      <c r="G296" s="33" t="s">
        <v>7</v>
      </c>
      <c r="H296" s="33" t="s">
        <v>7</v>
      </c>
      <c r="I296" s="33" t="s">
        <v>8</v>
      </c>
      <c r="J296" s="33" t="s">
        <v>7</v>
      </c>
      <c r="K296" s="34">
        <v>0.6</v>
      </c>
      <c r="L296" s="34" t="str">
        <f>IF(Noms_de_les_cases4[[#This Row],[Nivell 
d''us (%)]]&gt;0.7,"Habitual",IF(Noms_de_les_cases4[[#This Row],[Nivell 
d''us (%)]]&lt;0.3,"Minoritari","Ocasional"))</f>
        <v>Ocasional</v>
      </c>
      <c r="M296" s="33" t="s">
        <v>15</v>
      </c>
      <c r="N296" s="33" t="s">
        <v>20</v>
      </c>
      <c r="O296" t="s">
        <v>1237</v>
      </c>
      <c r="P296" t="s">
        <v>1232</v>
      </c>
    </row>
    <row r="297" spans="1:16" x14ac:dyDescent="0.35">
      <c r="A297" s="1">
        <f t="shared" si="5"/>
        <v>296</v>
      </c>
      <c r="B297" s="1" t="s">
        <v>249</v>
      </c>
      <c r="C297" t="s">
        <v>250</v>
      </c>
      <c r="D297" t="s">
        <v>88</v>
      </c>
      <c r="E297" s="33" t="s">
        <v>81</v>
      </c>
      <c r="F297" s="33" t="s">
        <v>7</v>
      </c>
      <c r="G297" s="33" t="s">
        <v>7</v>
      </c>
      <c r="H297" s="33" t="s">
        <v>7</v>
      </c>
      <c r="I297" s="33" t="s">
        <v>7</v>
      </c>
      <c r="J297" s="33" t="s">
        <v>7</v>
      </c>
      <c r="K297" s="34">
        <v>0.6</v>
      </c>
      <c r="L297" s="34" t="str">
        <f>IF(Noms_de_les_cases4[[#This Row],[Nivell 
d''us (%)]]&gt;0.7,"Habitual",IF(Noms_de_les_cases4[[#This Row],[Nivell 
d''us (%)]]&lt;0.3,"Minoritari","Ocasional"))</f>
        <v>Ocasional</v>
      </c>
      <c r="M297" s="33" t="s">
        <v>16</v>
      </c>
      <c r="N297" s="33" t="s">
        <v>17</v>
      </c>
      <c r="O297" t="s">
        <v>1222</v>
      </c>
      <c r="P297" t="s">
        <v>1232</v>
      </c>
    </row>
    <row r="298" spans="1:16" x14ac:dyDescent="0.35">
      <c r="A298" s="1">
        <f t="shared" si="5"/>
        <v>297</v>
      </c>
      <c r="B298" s="1" t="s">
        <v>550</v>
      </c>
      <c r="C298" t="s">
        <v>545</v>
      </c>
      <c r="D298" t="s">
        <v>85</v>
      </c>
      <c r="E298" s="33" t="s">
        <v>81</v>
      </c>
      <c r="F298" s="33" t="s">
        <v>7</v>
      </c>
      <c r="G298" s="33" t="s">
        <v>7</v>
      </c>
      <c r="H298" s="33" t="s">
        <v>7</v>
      </c>
      <c r="I298" s="33" t="s">
        <v>8</v>
      </c>
      <c r="J298" s="33" t="s">
        <v>7</v>
      </c>
      <c r="K298" s="34">
        <v>0.6</v>
      </c>
      <c r="L298" s="34" t="str">
        <f>IF(Noms_de_les_cases4[[#This Row],[Nivell 
d''us (%)]]&gt;0.7,"Habitual",IF(Noms_de_les_cases4[[#This Row],[Nivell 
d''us (%)]]&lt;0.3,"Minoritari","Ocasional"))</f>
        <v>Ocasional</v>
      </c>
      <c r="M298" s="33" t="s">
        <v>16</v>
      </c>
      <c r="N298" s="33" t="s">
        <v>18</v>
      </c>
      <c r="O298" t="s">
        <v>1222</v>
      </c>
      <c r="P298" t="s">
        <v>1229</v>
      </c>
    </row>
    <row r="299" spans="1:16" x14ac:dyDescent="0.35">
      <c r="A299" s="1">
        <f t="shared" si="5"/>
        <v>298</v>
      </c>
      <c r="B299" s="1" t="s">
        <v>101</v>
      </c>
      <c r="C299" t="s">
        <v>877</v>
      </c>
      <c r="D299" t="s">
        <v>181</v>
      </c>
      <c r="E299" s="33" t="s">
        <v>81</v>
      </c>
      <c r="F299" s="33" t="s">
        <v>7</v>
      </c>
      <c r="G299" s="33" t="s">
        <v>7</v>
      </c>
      <c r="H299" s="33" t="s">
        <v>7</v>
      </c>
      <c r="I299" s="33" t="s">
        <v>7</v>
      </c>
      <c r="J299" s="33" t="s">
        <v>7</v>
      </c>
      <c r="K299" s="34">
        <v>1</v>
      </c>
      <c r="L299" s="34" t="str">
        <f>IF(Noms_de_les_cases4[[#This Row],[Nivell 
d''us (%)]]&gt;0.7,"Habitual",IF(Noms_de_les_cases4[[#This Row],[Nivell 
d''us (%)]]&lt;0.3,"Minoritari","Ocasional"))</f>
        <v>Habitual</v>
      </c>
      <c r="M299" s="33" t="s">
        <v>15</v>
      </c>
      <c r="N299" s="33" t="s">
        <v>17</v>
      </c>
      <c r="O299" t="s">
        <v>1218</v>
      </c>
      <c r="P299" t="s">
        <v>1268</v>
      </c>
    </row>
    <row r="300" spans="1:16" x14ac:dyDescent="0.35">
      <c r="A300" s="1">
        <f t="shared" si="5"/>
        <v>299</v>
      </c>
      <c r="B300" s="1" t="s">
        <v>101</v>
      </c>
      <c r="C300" t="s">
        <v>100</v>
      </c>
      <c r="D300" t="s">
        <v>90</v>
      </c>
      <c r="E300" s="33" t="s">
        <v>81</v>
      </c>
      <c r="F300" s="33" t="s">
        <v>7</v>
      </c>
      <c r="G300" s="33" t="s">
        <v>7</v>
      </c>
      <c r="H300" s="33" t="s">
        <v>7</v>
      </c>
      <c r="I300" s="33" t="s">
        <v>8</v>
      </c>
      <c r="J300" s="33" t="s">
        <v>7</v>
      </c>
      <c r="K300" s="34">
        <v>0.6</v>
      </c>
      <c r="L300" s="34" t="str">
        <f>IF(Noms_de_les_cases4[[#This Row],[Nivell 
d''us (%)]]&gt;0.7,"Habitual",IF(Noms_de_les_cases4[[#This Row],[Nivell 
d''us (%)]]&lt;0.3,"Minoritari","Ocasional"))</f>
        <v>Ocasional</v>
      </c>
      <c r="M300" s="33" t="s">
        <v>15</v>
      </c>
      <c r="N300" s="33" t="s">
        <v>17</v>
      </c>
      <c r="O300" t="s">
        <v>1218</v>
      </c>
      <c r="P300" t="s">
        <v>1268</v>
      </c>
    </row>
    <row r="301" spans="1:16" x14ac:dyDescent="0.35">
      <c r="A301" s="1">
        <f t="shared" si="5"/>
        <v>300</v>
      </c>
      <c r="B301" s="1" t="s">
        <v>101</v>
      </c>
      <c r="C301" t="s">
        <v>116</v>
      </c>
      <c r="D301" t="s">
        <v>90</v>
      </c>
      <c r="E301" s="33" t="s">
        <v>81</v>
      </c>
      <c r="F301" s="33" t="s">
        <v>7</v>
      </c>
      <c r="G301" s="33" t="s">
        <v>7</v>
      </c>
      <c r="H301" s="33" t="s">
        <v>7</v>
      </c>
      <c r="I301" s="33" t="s">
        <v>7</v>
      </c>
      <c r="J301" s="33" t="s">
        <v>7</v>
      </c>
      <c r="K301" s="34">
        <v>0.6</v>
      </c>
      <c r="L301" s="34" t="str">
        <f>IF(Noms_de_les_cases4[[#This Row],[Nivell 
d''us (%)]]&gt;0.7,"Habitual",IF(Noms_de_les_cases4[[#This Row],[Nivell 
d''us (%)]]&lt;0.3,"Minoritari","Ocasional"))</f>
        <v>Ocasional</v>
      </c>
      <c r="M301" s="33" t="s">
        <v>15</v>
      </c>
      <c r="N301" s="33" t="s">
        <v>20</v>
      </c>
      <c r="O301" t="s">
        <v>1218</v>
      </c>
      <c r="P301" t="s">
        <v>1268</v>
      </c>
    </row>
    <row r="302" spans="1:16" x14ac:dyDescent="0.35">
      <c r="A302" s="1">
        <f t="shared" si="5"/>
        <v>301</v>
      </c>
      <c r="B302" s="1" t="s">
        <v>700</v>
      </c>
      <c r="C302" t="s">
        <v>701</v>
      </c>
      <c r="D302" t="s">
        <v>84</v>
      </c>
      <c r="E302" s="33" t="s">
        <v>81</v>
      </c>
      <c r="F302" s="33" t="s">
        <v>7</v>
      </c>
      <c r="G302" s="33" t="s">
        <v>7</v>
      </c>
      <c r="H302" s="33" t="s">
        <v>7</v>
      </c>
      <c r="I302" s="33" t="s">
        <v>7</v>
      </c>
      <c r="J302" s="33" t="s">
        <v>7</v>
      </c>
      <c r="K302" s="34">
        <v>0.8</v>
      </c>
      <c r="L302" s="34" t="str">
        <f>IF(Noms_de_les_cases4[[#This Row],[Nivell 
d''us (%)]]&gt;0.7,"Habitual",IF(Noms_de_les_cases4[[#This Row],[Nivell 
d''us (%)]]&lt;0.3,"Minoritari","Ocasional"))</f>
        <v>Habitual</v>
      </c>
      <c r="M302" s="33" t="s">
        <v>14</v>
      </c>
      <c r="N302" s="33" t="s">
        <v>17</v>
      </c>
      <c r="O302" t="s">
        <v>1218</v>
      </c>
      <c r="P302" t="s">
        <v>1228</v>
      </c>
    </row>
    <row r="303" spans="1:16" x14ac:dyDescent="0.35">
      <c r="A303" s="1">
        <f t="shared" si="5"/>
        <v>302</v>
      </c>
      <c r="B303" s="1" t="s">
        <v>700</v>
      </c>
      <c r="C303" t="s">
        <v>746</v>
      </c>
      <c r="D303" t="s">
        <v>84</v>
      </c>
      <c r="E303" s="33" t="s">
        <v>81</v>
      </c>
      <c r="F303" s="33" t="s">
        <v>7</v>
      </c>
      <c r="G303" s="33" t="s">
        <v>7</v>
      </c>
      <c r="H303" s="33" t="s">
        <v>7</v>
      </c>
      <c r="I303" s="33" t="s">
        <v>7</v>
      </c>
      <c r="J303" s="33" t="s">
        <v>7</v>
      </c>
      <c r="K303" s="34">
        <v>0.6</v>
      </c>
      <c r="L303" s="34" t="str">
        <f>IF(Noms_de_les_cases4[[#This Row],[Nivell 
d''us (%)]]&gt;0.7,"Habitual",IF(Noms_de_les_cases4[[#This Row],[Nivell 
d''us (%)]]&lt;0.3,"Minoritari","Ocasional"))</f>
        <v>Ocasional</v>
      </c>
      <c r="M303" s="33" t="s">
        <v>14</v>
      </c>
      <c r="N303" s="33" t="s">
        <v>17</v>
      </c>
      <c r="O303" t="s">
        <v>1218</v>
      </c>
      <c r="P303" t="s">
        <v>1228</v>
      </c>
    </row>
    <row r="304" spans="1:16" x14ac:dyDescent="0.35">
      <c r="A304" s="1">
        <f t="shared" si="5"/>
        <v>303</v>
      </c>
      <c r="B304" s="1" t="s">
        <v>356</v>
      </c>
      <c r="C304" t="s">
        <v>355</v>
      </c>
      <c r="D304" t="s">
        <v>92</v>
      </c>
      <c r="E304" s="33" t="s">
        <v>81</v>
      </c>
      <c r="F304" s="33" t="s">
        <v>7</v>
      </c>
      <c r="G304" s="33" t="s">
        <v>7</v>
      </c>
      <c r="H304" s="33" t="s">
        <v>7</v>
      </c>
      <c r="I304" s="33" t="s">
        <v>8</v>
      </c>
      <c r="J304" s="33" t="s">
        <v>7</v>
      </c>
      <c r="K304" s="34">
        <v>0.8</v>
      </c>
      <c r="L304" s="34" t="str">
        <f>IF(Noms_de_les_cases4[[#This Row],[Nivell 
d''us (%)]]&gt;0.7,"Habitual",IF(Noms_de_les_cases4[[#This Row],[Nivell 
d''us (%)]]&lt;0.3,"Minoritari","Ocasional"))</f>
        <v>Habitual</v>
      </c>
      <c r="M304" s="33" t="s">
        <v>14</v>
      </c>
      <c r="N304" s="33" t="s">
        <v>19</v>
      </c>
      <c r="O304" t="s">
        <v>1218</v>
      </c>
      <c r="P304" t="s">
        <v>1228</v>
      </c>
    </row>
    <row r="305" spans="1:16" x14ac:dyDescent="0.35">
      <c r="A305" s="1">
        <f t="shared" si="5"/>
        <v>304</v>
      </c>
      <c r="B305" s="1" t="s">
        <v>902</v>
      </c>
      <c r="C305" t="s">
        <v>901</v>
      </c>
      <c r="D305" t="s">
        <v>181</v>
      </c>
      <c r="E305" s="33" t="s">
        <v>81</v>
      </c>
      <c r="F305" s="33" t="s">
        <v>7</v>
      </c>
      <c r="G305" s="33" t="s">
        <v>7</v>
      </c>
      <c r="H305" s="33" t="s">
        <v>7</v>
      </c>
      <c r="I305" s="33" t="s">
        <v>8</v>
      </c>
      <c r="J305" s="33" t="s">
        <v>7</v>
      </c>
      <c r="K305" s="34">
        <v>0.8</v>
      </c>
      <c r="L305" s="34" t="str">
        <f>IF(Noms_de_les_cases4[[#This Row],[Nivell 
d''us (%)]]&gt;0.7,"Habitual",IF(Noms_de_les_cases4[[#This Row],[Nivell 
d''us (%)]]&lt;0.3,"Minoritari","Ocasional"))</f>
        <v>Habitual</v>
      </c>
      <c r="M305" s="33" t="s">
        <v>16</v>
      </c>
      <c r="N305" s="33" t="s">
        <v>17</v>
      </c>
      <c r="O305" t="s">
        <v>1221</v>
      </c>
      <c r="P305" t="s">
        <v>1239</v>
      </c>
    </row>
    <row r="306" spans="1:16" x14ac:dyDescent="0.35">
      <c r="A306" s="1">
        <f t="shared" si="5"/>
        <v>305</v>
      </c>
      <c r="B306" s="1" t="s">
        <v>900</v>
      </c>
      <c r="C306" t="s">
        <v>901</v>
      </c>
      <c r="D306" t="s">
        <v>181</v>
      </c>
      <c r="E306" s="33" t="s">
        <v>81</v>
      </c>
      <c r="F306" s="33" t="s">
        <v>7</v>
      </c>
      <c r="G306" s="33" t="s">
        <v>7</v>
      </c>
      <c r="H306" s="33" t="s">
        <v>7</v>
      </c>
      <c r="I306" s="33" t="s">
        <v>7</v>
      </c>
      <c r="J306" s="33" t="s">
        <v>7</v>
      </c>
      <c r="K306" s="34">
        <v>0.8</v>
      </c>
      <c r="L306" s="34" t="str">
        <f>IF(Noms_de_les_cases4[[#This Row],[Nivell 
d''us (%)]]&gt;0.7,"Habitual",IF(Noms_de_les_cases4[[#This Row],[Nivell 
d''us (%)]]&lt;0.3,"Minoritari","Ocasional"))</f>
        <v>Habitual</v>
      </c>
      <c r="M306" s="33" t="s">
        <v>16</v>
      </c>
      <c r="N306" s="33" t="s">
        <v>17</v>
      </c>
      <c r="O306" t="s">
        <v>1222</v>
      </c>
      <c r="P306" t="s">
        <v>1229</v>
      </c>
    </row>
    <row r="307" spans="1:16" x14ac:dyDescent="0.35">
      <c r="A307" s="1">
        <f t="shared" si="5"/>
        <v>306</v>
      </c>
      <c r="B307" s="1" t="s">
        <v>1172</v>
      </c>
      <c r="C307" t="s">
        <v>723</v>
      </c>
      <c r="D307" t="s">
        <v>84</v>
      </c>
      <c r="E307" s="33" t="s">
        <v>81</v>
      </c>
      <c r="F307" s="33" t="s">
        <v>7</v>
      </c>
      <c r="G307" s="33" t="s">
        <v>7</v>
      </c>
      <c r="H307" s="33" t="s">
        <v>7</v>
      </c>
      <c r="I307" s="33" t="s">
        <v>8</v>
      </c>
      <c r="J307" s="33" t="s">
        <v>8</v>
      </c>
      <c r="K307" s="34">
        <v>0.4</v>
      </c>
      <c r="L307" s="34" t="str">
        <f>IF(Noms_de_les_cases4[[#This Row],[Nivell 
d''us (%)]]&gt;0.7,"Habitual",IF(Noms_de_les_cases4[[#This Row],[Nivell 
d''us (%)]]&lt;0.3,"Minoritari","Ocasional"))</f>
        <v>Ocasional</v>
      </c>
      <c r="M307" s="33" t="s">
        <v>16</v>
      </c>
      <c r="N307" s="33" t="s">
        <v>17</v>
      </c>
      <c r="O307" t="s">
        <v>1222</v>
      </c>
      <c r="P307" t="s">
        <v>1229</v>
      </c>
    </row>
    <row r="308" spans="1:16" x14ac:dyDescent="0.35">
      <c r="A308" s="1">
        <f t="shared" si="5"/>
        <v>307</v>
      </c>
      <c r="B308" s="1" t="s">
        <v>346</v>
      </c>
      <c r="C308" t="s">
        <v>473</v>
      </c>
      <c r="D308" t="s">
        <v>87</v>
      </c>
      <c r="E308" s="33" t="s">
        <v>81</v>
      </c>
      <c r="F308" s="33" t="s">
        <v>7</v>
      </c>
      <c r="G308" s="33" t="s">
        <v>7</v>
      </c>
      <c r="H308" s="33" t="s">
        <v>7</v>
      </c>
      <c r="I308" s="33" t="s">
        <v>7</v>
      </c>
      <c r="J308" s="33" t="s">
        <v>7</v>
      </c>
      <c r="K308" s="34">
        <v>0.6</v>
      </c>
      <c r="L308" s="34" t="str">
        <f>IF(Noms_de_les_cases4[[#This Row],[Nivell 
d''us (%)]]&gt;0.7,"Habitual",IF(Noms_de_les_cases4[[#This Row],[Nivell 
d''us (%)]]&lt;0.3,"Minoritari","Ocasional"))</f>
        <v>Ocasional</v>
      </c>
      <c r="M308" s="33" t="s">
        <v>14</v>
      </c>
      <c r="N308" s="33" t="s">
        <v>17</v>
      </c>
      <c r="O308" t="s">
        <v>1218</v>
      </c>
      <c r="P308" t="s">
        <v>1228</v>
      </c>
    </row>
    <row r="309" spans="1:16" x14ac:dyDescent="0.35">
      <c r="A309" s="1">
        <f t="shared" si="5"/>
        <v>308</v>
      </c>
      <c r="B309" s="1" t="s">
        <v>346</v>
      </c>
      <c r="C309" t="s">
        <v>347</v>
      </c>
      <c r="D309" t="s">
        <v>92</v>
      </c>
      <c r="E309" s="33" t="s">
        <v>81</v>
      </c>
      <c r="F309" s="33" t="s">
        <v>7</v>
      </c>
      <c r="G309" s="33" t="s">
        <v>7</v>
      </c>
      <c r="H309" s="33" t="s">
        <v>7</v>
      </c>
      <c r="I309" s="33" t="s">
        <v>7</v>
      </c>
      <c r="J309" s="33" t="s">
        <v>7</v>
      </c>
      <c r="K309" s="34">
        <v>0.8</v>
      </c>
      <c r="L309" s="34" t="str">
        <f>IF(Noms_de_les_cases4[[#This Row],[Nivell 
d''us (%)]]&gt;0.7,"Habitual",IF(Noms_de_les_cases4[[#This Row],[Nivell 
d''us (%)]]&lt;0.3,"Minoritari","Ocasional"))</f>
        <v>Habitual</v>
      </c>
      <c r="M309" s="33" t="s">
        <v>14</v>
      </c>
      <c r="N309" s="33" t="s">
        <v>17</v>
      </c>
      <c r="O309" t="s">
        <v>1218</v>
      </c>
      <c r="P309" t="s">
        <v>1228</v>
      </c>
    </row>
    <row r="310" spans="1:16" x14ac:dyDescent="0.35">
      <c r="A310" s="1">
        <f t="shared" si="5"/>
        <v>309</v>
      </c>
      <c r="B310" s="1" t="s">
        <v>1298</v>
      </c>
      <c r="C310" t="s">
        <v>707</v>
      </c>
      <c r="D310" t="s">
        <v>84</v>
      </c>
      <c r="E310" s="33" t="s">
        <v>81</v>
      </c>
      <c r="F310" s="33" t="s">
        <v>7</v>
      </c>
      <c r="G310" s="33" t="s">
        <v>7</v>
      </c>
      <c r="H310" s="33" t="s">
        <v>7</v>
      </c>
      <c r="I310" s="33" t="s">
        <v>7</v>
      </c>
      <c r="J310" s="33" t="s">
        <v>8</v>
      </c>
      <c r="K310" s="34">
        <v>0.6</v>
      </c>
      <c r="L310" s="34" t="str">
        <f>IF(Noms_de_les_cases4[[#This Row],[Nivell 
d''us (%)]]&gt;0.7,"Habitual",IF(Noms_de_les_cases4[[#This Row],[Nivell 
d''us (%)]]&lt;0.3,"Minoritari","Ocasional"))</f>
        <v>Ocasional</v>
      </c>
      <c r="M310" s="33" t="s">
        <v>14</v>
      </c>
      <c r="N310" s="33" t="s">
        <v>17</v>
      </c>
      <c r="O310" t="s">
        <v>1218</v>
      </c>
      <c r="P310" t="s">
        <v>1228</v>
      </c>
    </row>
    <row r="311" spans="1:16" x14ac:dyDescent="0.35">
      <c r="A311" s="1">
        <f t="shared" si="5"/>
        <v>310</v>
      </c>
      <c r="B311" s="1" t="s">
        <v>445</v>
      </c>
      <c r="C311" t="s">
        <v>446</v>
      </c>
      <c r="D311" t="s">
        <v>86</v>
      </c>
      <c r="E311" s="33" t="s">
        <v>81</v>
      </c>
      <c r="F311" s="33" t="s">
        <v>7</v>
      </c>
      <c r="G311" s="33" t="s">
        <v>7</v>
      </c>
      <c r="H311" s="33" t="s">
        <v>7</v>
      </c>
      <c r="I311" s="33" t="s">
        <v>7</v>
      </c>
      <c r="J311" s="33" t="s">
        <v>7</v>
      </c>
      <c r="K311" s="34">
        <v>0.6</v>
      </c>
      <c r="L311" s="34" t="str">
        <f>IF(Noms_de_les_cases4[[#This Row],[Nivell 
d''us (%)]]&gt;0.7,"Habitual",IF(Noms_de_les_cases4[[#This Row],[Nivell 
d''us (%)]]&lt;0.3,"Minoritari","Ocasional"))</f>
        <v>Ocasional</v>
      </c>
      <c r="M311" s="33" t="s">
        <v>15</v>
      </c>
      <c r="N311" s="33" t="s">
        <v>17</v>
      </c>
      <c r="O311" t="s">
        <v>1237</v>
      </c>
      <c r="P311" t="s">
        <v>1269</v>
      </c>
    </row>
    <row r="312" spans="1:16" x14ac:dyDescent="0.35">
      <c r="A312" s="1">
        <f t="shared" si="5"/>
        <v>311</v>
      </c>
      <c r="B312" s="1" t="s">
        <v>1011</v>
      </c>
      <c r="C312" t="s">
        <v>1012</v>
      </c>
      <c r="D312" t="s">
        <v>89</v>
      </c>
      <c r="E312" s="33" t="s">
        <v>81</v>
      </c>
      <c r="F312" s="33" t="s">
        <v>7</v>
      </c>
      <c r="G312" s="33" t="s">
        <v>7</v>
      </c>
      <c r="H312" s="33" t="s">
        <v>7</v>
      </c>
      <c r="I312" s="33" t="s">
        <v>7</v>
      </c>
      <c r="J312" s="33" t="s">
        <v>7</v>
      </c>
      <c r="K312" s="34">
        <v>0.8</v>
      </c>
      <c r="L312" s="34" t="str">
        <f>IF(Noms_de_les_cases4[[#This Row],[Nivell 
d''us (%)]]&gt;0.7,"Habitual",IF(Noms_de_les_cases4[[#This Row],[Nivell 
d''us (%)]]&lt;0.3,"Minoritari","Ocasional"))</f>
        <v>Habitual</v>
      </c>
      <c r="M312" s="33" t="s">
        <v>78</v>
      </c>
      <c r="N312" s="33" t="s">
        <v>17</v>
      </c>
      <c r="O312" t="s">
        <v>1218</v>
      </c>
      <c r="P312" t="s">
        <v>1224</v>
      </c>
    </row>
    <row r="313" spans="1:16" x14ac:dyDescent="0.35">
      <c r="A313" s="1">
        <f t="shared" si="5"/>
        <v>312</v>
      </c>
      <c r="B313" s="1" t="s">
        <v>673</v>
      </c>
      <c r="C313" t="s">
        <v>674</v>
      </c>
      <c r="D313" t="s">
        <v>84</v>
      </c>
      <c r="E313" s="33" t="s">
        <v>81</v>
      </c>
      <c r="F313" s="33" t="s">
        <v>7</v>
      </c>
      <c r="G313" s="33" t="s">
        <v>7</v>
      </c>
      <c r="H313" s="33" t="s">
        <v>7</v>
      </c>
      <c r="I313" s="33" t="s">
        <v>7</v>
      </c>
      <c r="J313" s="33" t="s">
        <v>7</v>
      </c>
      <c r="K313" s="34">
        <v>1</v>
      </c>
      <c r="L313" s="34" t="str">
        <f>IF(Noms_de_les_cases4[[#This Row],[Nivell 
d''us (%)]]&gt;0.7,"Habitual",IF(Noms_de_les_cases4[[#This Row],[Nivell 
d''us (%)]]&lt;0.3,"Minoritari","Ocasional"))</f>
        <v>Habitual</v>
      </c>
      <c r="M313" s="33" t="s">
        <v>15</v>
      </c>
      <c r="N313" s="33" t="s">
        <v>17</v>
      </c>
      <c r="O313" t="s">
        <v>1218</v>
      </c>
      <c r="P313" t="s">
        <v>1268</v>
      </c>
    </row>
    <row r="314" spans="1:16" x14ac:dyDescent="0.35">
      <c r="A314" s="1">
        <f t="shared" si="5"/>
        <v>313</v>
      </c>
      <c r="B314" s="1" t="s">
        <v>73</v>
      </c>
      <c r="C314" t="s">
        <v>72</v>
      </c>
      <c r="D314" t="s">
        <v>6</v>
      </c>
      <c r="E314" s="33" t="s">
        <v>81</v>
      </c>
      <c r="F314" s="33" t="s">
        <v>7</v>
      </c>
      <c r="G314" s="33" t="s">
        <v>7</v>
      </c>
      <c r="H314" s="33" t="s">
        <v>7</v>
      </c>
      <c r="I314" s="33" t="s">
        <v>8</v>
      </c>
      <c r="J314" s="33" t="s">
        <v>8</v>
      </c>
      <c r="K314" s="34">
        <v>0.4</v>
      </c>
      <c r="L314" s="34" t="str">
        <f>IF(Noms_de_les_cases4[[#This Row],[Nivell 
d''us (%)]]&gt;0.7,"Habitual",IF(Noms_de_les_cases4[[#This Row],[Nivell 
d''us (%)]]&lt;0.3,"Minoritari","Ocasional"))</f>
        <v>Ocasional</v>
      </c>
      <c r="M314" s="33" t="s">
        <v>14</v>
      </c>
      <c r="N314" s="33" t="s">
        <v>17</v>
      </c>
      <c r="O314" t="s">
        <v>1218</v>
      </c>
      <c r="P314" t="s">
        <v>1228</v>
      </c>
    </row>
    <row r="315" spans="1:16" x14ac:dyDescent="0.35">
      <c r="A315" s="1">
        <f t="shared" si="5"/>
        <v>314</v>
      </c>
      <c r="B315" s="1" t="s">
        <v>73</v>
      </c>
      <c r="C315" t="s">
        <v>223</v>
      </c>
      <c r="D315" t="s">
        <v>88</v>
      </c>
      <c r="E315" s="33" t="s">
        <v>81</v>
      </c>
      <c r="F315" s="33" t="s">
        <v>7</v>
      </c>
      <c r="G315" s="33" t="s">
        <v>7</v>
      </c>
      <c r="H315" s="33" t="s">
        <v>7</v>
      </c>
      <c r="I315" s="33" t="s">
        <v>7</v>
      </c>
      <c r="J315" s="33" t="s">
        <v>7</v>
      </c>
      <c r="K315" s="34">
        <v>1</v>
      </c>
      <c r="L315" s="34" t="str">
        <f>IF(Noms_de_les_cases4[[#This Row],[Nivell 
d''us (%)]]&gt;0.7,"Habitual",IF(Noms_de_les_cases4[[#This Row],[Nivell 
d''us (%)]]&lt;0.3,"Minoritari","Ocasional"))</f>
        <v>Habitual</v>
      </c>
      <c r="M315" s="33" t="s">
        <v>14</v>
      </c>
      <c r="N315" s="33" t="s">
        <v>17</v>
      </c>
      <c r="O315" t="s">
        <v>1218</v>
      </c>
      <c r="P315" t="s">
        <v>1228</v>
      </c>
    </row>
    <row r="316" spans="1:16" x14ac:dyDescent="0.35">
      <c r="A316" s="1">
        <f t="shared" si="5"/>
        <v>315</v>
      </c>
      <c r="B316" s="1" t="s">
        <v>789</v>
      </c>
      <c r="C316" t="s">
        <v>788</v>
      </c>
      <c r="D316" t="s">
        <v>24</v>
      </c>
      <c r="E316" s="33" t="s">
        <v>81</v>
      </c>
      <c r="F316" s="33" t="s">
        <v>7</v>
      </c>
      <c r="G316" s="33" t="s">
        <v>7</v>
      </c>
      <c r="H316" s="33" t="s">
        <v>7</v>
      </c>
      <c r="I316" s="33" t="s">
        <v>8</v>
      </c>
      <c r="J316" s="33" t="s">
        <v>8</v>
      </c>
      <c r="K316" s="34">
        <v>0.4</v>
      </c>
      <c r="L316" s="34" t="str">
        <f>IF(Noms_de_les_cases4[[#This Row],[Nivell 
d''us (%)]]&gt;0.7,"Habitual",IF(Noms_de_les_cases4[[#This Row],[Nivell 
d''us (%)]]&lt;0.3,"Minoritari","Ocasional"))</f>
        <v>Ocasional</v>
      </c>
      <c r="M316" s="33" t="s">
        <v>14</v>
      </c>
      <c r="N316" s="33" t="s">
        <v>17</v>
      </c>
      <c r="O316" t="s">
        <v>1218</v>
      </c>
      <c r="P316" t="s">
        <v>1228</v>
      </c>
    </row>
    <row r="317" spans="1:16" x14ac:dyDescent="0.35">
      <c r="A317" s="1">
        <f t="shared" si="5"/>
        <v>316</v>
      </c>
      <c r="B317" s="1" t="s">
        <v>304</v>
      </c>
      <c r="C317" t="s">
        <v>307</v>
      </c>
      <c r="D317" t="s">
        <v>92</v>
      </c>
      <c r="E317" s="33" t="s">
        <v>81</v>
      </c>
      <c r="F317" s="33" t="s">
        <v>7</v>
      </c>
      <c r="G317" s="33" t="s">
        <v>8</v>
      </c>
      <c r="H317" s="33" t="s">
        <v>7</v>
      </c>
      <c r="I317" s="33" t="s">
        <v>8</v>
      </c>
      <c r="J317" s="33" t="s">
        <v>8</v>
      </c>
      <c r="K317" s="34">
        <v>0.4</v>
      </c>
      <c r="L317" s="34" t="str">
        <f>IF(Noms_de_les_cases4[[#This Row],[Nivell 
d''us (%)]]&gt;0.7,"Habitual",IF(Noms_de_les_cases4[[#This Row],[Nivell 
d''us (%)]]&lt;0.3,"Minoritari","Ocasional"))</f>
        <v>Ocasional</v>
      </c>
      <c r="M317" s="33" t="s">
        <v>15</v>
      </c>
      <c r="N317" s="33" t="s">
        <v>19</v>
      </c>
      <c r="O317" t="s">
        <v>1234</v>
      </c>
      <c r="P317" t="s">
        <v>1270</v>
      </c>
    </row>
    <row r="318" spans="1:16" x14ac:dyDescent="0.35">
      <c r="A318" s="1">
        <f t="shared" si="5"/>
        <v>317</v>
      </c>
      <c r="B318" s="1" t="s">
        <v>25</v>
      </c>
      <c r="C318" t="s">
        <v>23</v>
      </c>
      <c r="D318" t="s">
        <v>24</v>
      </c>
      <c r="E318" s="33" t="s">
        <v>81</v>
      </c>
      <c r="F318" s="33" t="s">
        <v>7</v>
      </c>
      <c r="G318" s="33" t="s">
        <v>7</v>
      </c>
      <c r="H318" s="33" t="s">
        <v>7</v>
      </c>
      <c r="I318" s="33" t="s">
        <v>8</v>
      </c>
      <c r="J318" s="33" t="s">
        <v>7</v>
      </c>
      <c r="K318" s="34">
        <v>0.8</v>
      </c>
      <c r="L318" s="34" t="str">
        <f>IF(Noms_de_les_cases4[[#This Row],[Nivell 
d''us (%)]]&gt;0.7,"Habitual",IF(Noms_de_les_cases4[[#This Row],[Nivell 
d''us (%)]]&lt;0.3,"Minoritari","Ocasional"))</f>
        <v>Habitual</v>
      </c>
      <c r="M318" s="33" t="s">
        <v>14</v>
      </c>
      <c r="N318" s="33" t="s">
        <v>17</v>
      </c>
      <c r="O318" t="s">
        <v>1218</v>
      </c>
      <c r="P318" t="s">
        <v>1228</v>
      </c>
    </row>
    <row r="319" spans="1:16" x14ac:dyDescent="0.35">
      <c r="A319" s="1">
        <f t="shared" si="5"/>
        <v>318</v>
      </c>
      <c r="B319" s="1" t="s">
        <v>25</v>
      </c>
      <c r="C319" t="s">
        <v>318</v>
      </c>
      <c r="D319" t="s">
        <v>92</v>
      </c>
      <c r="E319" s="33" t="s">
        <v>81</v>
      </c>
      <c r="F319" s="33" t="s">
        <v>7</v>
      </c>
      <c r="G319" s="33" t="s">
        <v>8</v>
      </c>
      <c r="H319" s="33" t="s">
        <v>7</v>
      </c>
      <c r="I319" s="33" t="s">
        <v>8</v>
      </c>
      <c r="J319" s="33" t="s">
        <v>8</v>
      </c>
      <c r="K319" s="34">
        <v>0.2</v>
      </c>
      <c r="L319" s="34" t="str">
        <f>IF(Noms_de_les_cases4[[#This Row],[Nivell 
d''us (%)]]&gt;0.7,"Habitual",IF(Noms_de_les_cases4[[#This Row],[Nivell 
d''us (%)]]&lt;0.3,"Minoritari","Ocasional"))</f>
        <v>Minoritari</v>
      </c>
      <c r="M319" s="33" t="s">
        <v>14</v>
      </c>
      <c r="N319" s="33" t="s">
        <v>17</v>
      </c>
      <c r="O319" t="s">
        <v>1218</v>
      </c>
      <c r="P319" t="s">
        <v>1228</v>
      </c>
    </row>
    <row r="320" spans="1:16" x14ac:dyDescent="0.35">
      <c r="A320" s="1">
        <f t="shared" si="5"/>
        <v>319</v>
      </c>
      <c r="B320" s="1" t="s">
        <v>25</v>
      </c>
      <c r="C320" t="s">
        <v>854</v>
      </c>
      <c r="D320" t="s">
        <v>181</v>
      </c>
      <c r="E320" s="33" t="s">
        <v>81</v>
      </c>
      <c r="F320" s="33" t="s">
        <v>7</v>
      </c>
      <c r="G320" s="33" t="s">
        <v>7</v>
      </c>
      <c r="H320" s="33" t="s">
        <v>7</v>
      </c>
      <c r="I320" s="33" t="s">
        <v>7</v>
      </c>
      <c r="J320" s="33" t="s">
        <v>7</v>
      </c>
      <c r="K320" s="34">
        <v>1</v>
      </c>
      <c r="L320" s="34" t="str">
        <f>IF(Noms_de_les_cases4[[#This Row],[Nivell 
d''us (%)]]&gt;0.7,"Habitual",IF(Noms_de_les_cases4[[#This Row],[Nivell 
d''us (%)]]&lt;0.3,"Minoritari","Ocasional"))</f>
        <v>Habitual</v>
      </c>
      <c r="M320" s="33" t="s">
        <v>14</v>
      </c>
      <c r="N320" s="33" t="s">
        <v>17</v>
      </c>
      <c r="O320" t="s">
        <v>1218</v>
      </c>
      <c r="P320" t="s">
        <v>1228</v>
      </c>
    </row>
    <row r="321" spans="1:16" x14ac:dyDescent="0.35">
      <c r="A321" s="1">
        <f t="shared" si="5"/>
        <v>320</v>
      </c>
      <c r="B321" s="1" t="s">
        <v>892</v>
      </c>
      <c r="C321" t="s">
        <v>893</v>
      </c>
      <c r="D321" t="s">
        <v>181</v>
      </c>
      <c r="E321" s="33" t="s">
        <v>81</v>
      </c>
      <c r="F321" s="33" t="s">
        <v>7</v>
      </c>
      <c r="G321" s="33" t="s">
        <v>7</v>
      </c>
      <c r="H321" s="33" t="s">
        <v>7</v>
      </c>
      <c r="I321" s="33" t="s">
        <v>7</v>
      </c>
      <c r="J321" s="33" t="s">
        <v>7</v>
      </c>
      <c r="K321" s="34">
        <v>0.6</v>
      </c>
      <c r="L321" s="34" t="str">
        <f>IF(Noms_de_les_cases4[[#This Row],[Nivell 
d''us (%)]]&gt;0.7,"Habitual",IF(Noms_de_les_cases4[[#This Row],[Nivell 
d''us (%)]]&lt;0.3,"Minoritari","Ocasional"))</f>
        <v>Ocasional</v>
      </c>
      <c r="M321" s="33" t="s">
        <v>14</v>
      </c>
      <c r="N321" s="33" t="s">
        <v>17</v>
      </c>
      <c r="O321" t="s">
        <v>1218</v>
      </c>
      <c r="P321" t="s">
        <v>1228</v>
      </c>
    </row>
    <row r="322" spans="1:16" x14ac:dyDescent="0.35">
      <c r="A322" s="1">
        <f t="shared" si="5"/>
        <v>321</v>
      </c>
      <c r="B322" s="1" t="s">
        <v>1322</v>
      </c>
      <c r="C322" t="s">
        <v>891</v>
      </c>
      <c r="D322" t="s">
        <v>181</v>
      </c>
      <c r="E322" s="33" t="s">
        <v>81</v>
      </c>
      <c r="F322" s="33" t="s">
        <v>7</v>
      </c>
      <c r="G322" s="33" t="s">
        <v>7</v>
      </c>
      <c r="H322" s="33" t="s">
        <v>7</v>
      </c>
      <c r="I322" s="33" t="s">
        <v>8</v>
      </c>
      <c r="J322" s="33" t="s">
        <v>8</v>
      </c>
      <c r="K322" s="34">
        <v>0.2</v>
      </c>
      <c r="L322" s="34" t="str">
        <f>IF(Noms_de_les_cases4[[#This Row],[Nivell 
d''us (%)]]&gt;0.7,"Habitual",IF(Noms_de_les_cases4[[#This Row],[Nivell 
d''us (%)]]&lt;0.3,"Minoritari","Ocasional"))</f>
        <v>Minoritari</v>
      </c>
      <c r="M322" s="33" t="s">
        <v>14</v>
      </c>
      <c r="N322" s="33" t="s">
        <v>17</v>
      </c>
      <c r="O322" t="s">
        <v>1218</v>
      </c>
      <c r="P322" t="s">
        <v>1228</v>
      </c>
    </row>
    <row r="323" spans="1:16" x14ac:dyDescent="0.35">
      <c r="A323" s="1">
        <f t="shared" ref="A323:A386" si="6">A322+1</f>
        <v>322</v>
      </c>
      <c r="B323" s="1" t="s">
        <v>95</v>
      </c>
      <c r="C323" t="s">
        <v>96</v>
      </c>
      <c r="D323" t="s">
        <v>91</v>
      </c>
      <c r="E323" s="33" t="s">
        <v>81</v>
      </c>
      <c r="F323" s="33" t="s">
        <v>7</v>
      </c>
      <c r="G323" s="33" t="s">
        <v>7</v>
      </c>
      <c r="H323" s="33" t="s">
        <v>7</v>
      </c>
      <c r="I323" s="33" t="s">
        <v>7</v>
      </c>
      <c r="J323" s="33" t="s">
        <v>7</v>
      </c>
      <c r="K323" s="34">
        <v>0.8</v>
      </c>
      <c r="L323" s="34" t="str">
        <f>IF(Noms_de_les_cases4[[#This Row],[Nivell 
d''us (%)]]&gt;0.7,"Habitual",IF(Noms_de_les_cases4[[#This Row],[Nivell 
d''us (%)]]&lt;0.3,"Minoritari","Ocasional"))</f>
        <v>Habitual</v>
      </c>
      <c r="M323" s="33" t="s">
        <v>14</v>
      </c>
      <c r="N323" s="33" t="s">
        <v>17</v>
      </c>
      <c r="O323" t="s">
        <v>1218</v>
      </c>
      <c r="P323" t="s">
        <v>1228</v>
      </c>
    </row>
    <row r="324" spans="1:16" x14ac:dyDescent="0.35">
      <c r="A324" s="1">
        <f t="shared" si="6"/>
        <v>323</v>
      </c>
      <c r="B324" s="1" t="s">
        <v>51</v>
      </c>
      <c r="C324" t="s">
        <v>52</v>
      </c>
      <c r="D324" t="s">
        <v>6</v>
      </c>
      <c r="E324" s="33" t="s">
        <v>81</v>
      </c>
      <c r="F324" s="33" t="s">
        <v>7</v>
      </c>
      <c r="G324" s="33" t="s">
        <v>7</v>
      </c>
      <c r="H324" s="33" t="s">
        <v>7</v>
      </c>
      <c r="I324" s="33" t="s">
        <v>7</v>
      </c>
      <c r="J324" s="33" t="s">
        <v>7</v>
      </c>
      <c r="K324" s="34">
        <v>0.8</v>
      </c>
      <c r="L324" s="34" t="str">
        <f>IF(Noms_de_les_cases4[[#This Row],[Nivell 
d''us (%)]]&gt;0.7,"Habitual",IF(Noms_de_les_cases4[[#This Row],[Nivell 
d''us (%)]]&lt;0.3,"Minoritari","Ocasional"))</f>
        <v>Habitual</v>
      </c>
      <c r="M324" s="33" t="s">
        <v>14</v>
      </c>
      <c r="N324" s="33" t="s">
        <v>17</v>
      </c>
      <c r="O324" t="s">
        <v>1218</v>
      </c>
      <c r="P324" t="s">
        <v>1228</v>
      </c>
    </row>
    <row r="325" spans="1:16" x14ac:dyDescent="0.35">
      <c r="A325" s="1">
        <f t="shared" si="6"/>
        <v>324</v>
      </c>
      <c r="B325" s="1" t="s">
        <v>377</v>
      </c>
      <c r="C325" t="s">
        <v>378</v>
      </c>
      <c r="D325" t="s">
        <v>86</v>
      </c>
      <c r="E325" s="33" t="s">
        <v>81</v>
      </c>
      <c r="F325" s="33" t="s">
        <v>7</v>
      </c>
      <c r="G325" s="33" t="s">
        <v>7</v>
      </c>
      <c r="H325" s="33" t="s">
        <v>7</v>
      </c>
      <c r="I325" s="33" t="s">
        <v>7</v>
      </c>
      <c r="J325" s="33" t="s">
        <v>7</v>
      </c>
      <c r="K325" s="34">
        <v>0.6</v>
      </c>
      <c r="L325" s="34" t="str">
        <f>IF(Noms_de_les_cases4[[#This Row],[Nivell 
d''us (%)]]&gt;0.7,"Habitual",IF(Noms_de_les_cases4[[#This Row],[Nivell 
d''us (%)]]&lt;0.3,"Minoritari","Ocasional"))</f>
        <v>Ocasional</v>
      </c>
      <c r="M325" s="33" t="s">
        <v>14</v>
      </c>
      <c r="N325" s="33" t="s">
        <v>17</v>
      </c>
      <c r="O325" t="s">
        <v>1218</v>
      </c>
      <c r="P325" t="s">
        <v>1228</v>
      </c>
    </row>
    <row r="326" spans="1:16" x14ac:dyDescent="0.35">
      <c r="A326" s="1">
        <f t="shared" si="6"/>
        <v>325</v>
      </c>
      <c r="B326" s="1" t="s">
        <v>1462</v>
      </c>
      <c r="C326" t="s">
        <v>258</v>
      </c>
      <c r="D326" t="s">
        <v>88</v>
      </c>
      <c r="E326" s="33" t="s">
        <v>81</v>
      </c>
      <c r="F326" s="33" t="s">
        <v>7</v>
      </c>
      <c r="G326" s="33" t="s">
        <v>7</v>
      </c>
      <c r="H326" s="33" t="s">
        <v>7</v>
      </c>
      <c r="I326" s="33" t="s">
        <v>8</v>
      </c>
      <c r="J326" s="33" t="s">
        <v>8</v>
      </c>
      <c r="K326" s="34">
        <v>0.2</v>
      </c>
      <c r="L326" s="34" t="str">
        <f>IF(Noms_de_les_cases4[[#This Row],[Nivell 
d''us (%)]]&gt;0.7,"Habitual",IF(Noms_de_les_cases4[[#This Row],[Nivell 
d''us (%)]]&lt;0.3,"Minoritari","Ocasional"))</f>
        <v>Minoritari</v>
      </c>
      <c r="M326" s="33" t="s">
        <v>14</v>
      </c>
      <c r="N326" s="33" t="s">
        <v>17</v>
      </c>
      <c r="O326" t="s">
        <v>1218</v>
      </c>
      <c r="P326" t="s">
        <v>1228</v>
      </c>
    </row>
    <row r="327" spans="1:16" x14ac:dyDescent="0.35">
      <c r="A327" s="1">
        <f t="shared" si="6"/>
        <v>326</v>
      </c>
      <c r="B327" s="1" t="s">
        <v>1462</v>
      </c>
      <c r="C327" t="s">
        <v>936</v>
      </c>
      <c r="D327" t="s">
        <v>89</v>
      </c>
      <c r="E327" s="33" t="s">
        <v>81</v>
      </c>
      <c r="F327" s="33" t="s">
        <v>7</v>
      </c>
      <c r="G327" s="33" t="s">
        <v>7</v>
      </c>
      <c r="H327" s="33" t="s">
        <v>7</v>
      </c>
      <c r="I327" s="33" t="s">
        <v>8</v>
      </c>
      <c r="J327" s="33" t="s">
        <v>8</v>
      </c>
      <c r="K327" s="34">
        <v>0.2</v>
      </c>
      <c r="L327" s="34" t="str">
        <f>IF(Noms_de_les_cases4[[#This Row],[Nivell 
d''us (%)]]&gt;0.7,"Habitual",IF(Noms_de_les_cases4[[#This Row],[Nivell 
d''us (%)]]&lt;0.3,"Minoritari","Ocasional"))</f>
        <v>Minoritari</v>
      </c>
      <c r="M327" s="33" t="s">
        <v>14</v>
      </c>
      <c r="N327" s="33" t="s">
        <v>17</v>
      </c>
      <c r="O327" t="s">
        <v>1218</v>
      </c>
      <c r="P327" t="s">
        <v>1228</v>
      </c>
    </row>
    <row r="328" spans="1:16" x14ac:dyDescent="0.35">
      <c r="A328" s="1">
        <f t="shared" si="6"/>
        <v>327</v>
      </c>
      <c r="B328" s="1" t="s">
        <v>199</v>
      </c>
      <c r="C328" t="s">
        <v>198</v>
      </c>
      <c r="D328" t="s">
        <v>24</v>
      </c>
      <c r="E328" s="33" t="s">
        <v>81</v>
      </c>
      <c r="F328" s="33" t="s">
        <v>7</v>
      </c>
      <c r="G328" s="33" t="s">
        <v>7</v>
      </c>
      <c r="H328" s="33" t="s">
        <v>7</v>
      </c>
      <c r="I328" s="33" t="s">
        <v>8</v>
      </c>
      <c r="J328" s="33" t="s">
        <v>7</v>
      </c>
      <c r="K328" s="34">
        <v>0.6</v>
      </c>
      <c r="L328" s="34" t="str">
        <f>IF(Noms_de_les_cases4[[#This Row],[Nivell 
d''us (%)]]&gt;0.7,"Habitual",IF(Noms_de_les_cases4[[#This Row],[Nivell 
d''us (%)]]&lt;0.3,"Minoritari","Ocasional"))</f>
        <v>Ocasional</v>
      </c>
      <c r="M328" s="33" t="s">
        <v>14</v>
      </c>
      <c r="N328" s="33" t="s">
        <v>17</v>
      </c>
      <c r="O328" t="s">
        <v>1235</v>
      </c>
      <c r="P328" t="s">
        <v>1230</v>
      </c>
    </row>
    <row r="329" spans="1:16" x14ac:dyDescent="0.35">
      <c r="A329" s="1">
        <f t="shared" si="6"/>
        <v>328</v>
      </c>
      <c r="B329" s="1" t="s">
        <v>1044</v>
      </c>
      <c r="C329" t="s">
        <v>809</v>
      </c>
      <c r="D329" t="s">
        <v>24</v>
      </c>
      <c r="E329" s="33" t="s">
        <v>81</v>
      </c>
      <c r="F329" s="33" t="s">
        <v>7</v>
      </c>
      <c r="G329" s="33" t="s">
        <v>7</v>
      </c>
      <c r="H329" s="33" t="s">
        <v>7</v>
      </c>
      <c r="I329" s="33" t="s">
        <v>8</v>
      </c>
      <c r="J329" s="33" t="s">
        <v>8</v>
      </c>
      <c r="K329" s="34">
        <v>0.2</v>
      </c>
      <c r="L329" s="34" t="str">
        <f>IF(Noms_de_les_cases4[[#This Row],[Nivell 
d''us (%)]]&gt;0.7,"Habitual",IF(Noms_de_les_cases4[[#This Row],[Nivell 
d''us (%)]]&lt;0.3,"Minoritari","Ocasional"))</f>
        <v>Minoritari</v>
      </c>
      <c r="M329" s="33" t="s">
        <v>14</v>
      </c>
      <c r="N329" s="33" t="s">
        <v>17</v>
      </c>
      <c r="O329" t="s">
        <v>1218</v>
      </c>
      <c r="P329" t="s">
        <v>1228</v>
      </c>
    </row>
    <row r="330" spans="1:16" x14ac:dyDescent="0.35">
      <c r="A330" s="1">
        <f t="shared" si="6"/>
        <v>329</v>
      </c>
      <c r="B330" s="1" t="s">
        <v>99</v>
      </c>
      <c r="C330" t="s">
        <v>100</v>
      </c>
      <c r="D330" t="s">
        <v>90</v>
      </c>
      <c r="E330" s="33" t="s">
        <v>81</v>
      </c>
      <c r="F330" s="33" t="s">
        <v>7</v>
      </c>
      <c r="G330" s="33" t="s">
        <v>7</v>
      </c>
      <c r="H330" s="33" t="s">
        <v>7</v>
      </c>
      <c r="I330" s="33" t="s">
        <v>7</v>
      </c>
      <c r="J330" s="33" t="s">
        <v>7</v>
      </c>
      <c r="K330" s="34">
        <v>0.8</v>
      </c>
      <c r="L330" s="34" t="str">
        <f>IF(Noms_de_les_cases4[[#This Row],[Nivell 
d''us (%)]]&gt;0.7,"Habitual",IF(Noms_de_les_cases4[[#This Row],[Nivell 
d''us (%)]]&lt;0.3,"Minoritari","Ocasional"))</f>
        <v>Habitual</v>
      </c>
      <c r="M330" s="33" t="s">
        <v>14</v>
      </c>
      <c r="N330" s="33" t="s">
        <v>17</v>
      </c>
      <c r="O330" t="s">
        <v>1218</v>
      </c>
      <c r="P330" t="s">
        <v>1228</v>
      </c>
    </row>
    <row r="331" spans="1:16" x14ac:dyDescent="0.35">
      <c r="A331" s="1">
        <f t="shared" si="6"/>
        <v>330</v>
      </c>
      <c r="B331" s="1" t="s">
        <v>1078</v>
      </c>
      <c r="C331" t="s">
        <v>75</v>
      </c>
      <c r="D331" t="s">
        <v>6</v>
      </c>
      <c r="E331" s="33" t="s">
        <v>81</v>
      </c>
      <c r="F331" s="33" t="s">
        <v>7</v>
      </c>
      <c r="G331" s="33" t="s">
        <v>7</v>
      </c>
      <c r="H331" s="33" t="s">
        <v>7</v>
      </c>
      <c r="I331" s="33" t="s">
        <v>8</v>
      </c>
      <c r="J331" s="33" t="s">
        <v>7</v>
      </c>
      <c r="K331" s="34">
        <v>0.6</v>
      </c>
      <c r="L331" s="34" t="str">
        <f>IF(Noms_de_les_cases4[[#This Row],[Nivell 
d''us (%)]]&gt;0.7,"Habitual",IF(Noms_de_les_cases4[[#This Row],[Nivell 
d''us (%)]]&lt;0.3,"Minoritari","Ocasional"))</f>
        <v>Ocasional</v>
      </c>
      <c r="M331" s="33" t="s">
        <v>14</v>
      </c>
      <c r="N331" s="33" t="s">
        <v>17</v>
      </c>
      <c r="O331" t="s">
        <v>1218</v>
      </c>
      <c r="P331" t="s">
        <v>1228</v>
      </c>
    </row>
    <row r="332" spans="1:16" x14ac:dyDescent="0.35">
      <c r="A332" s="1">
        <f t="shared" si="6"/>
        <v>331</v>
      </c>
      <c r="B332" s="1" t="s">
        <v>382</v>
      </c>
      <c r="C332" t="s">
        <v>378</v>
      </c>
      <c r="D332" t="s">
        <v>86</v>
      </c>
      <c r="E332" s="33" t="s">
        <v>81</v>
      </c>
      <c r="F332" s="33" t="s">
        <v>7</v>
      </c>
      <c r="G332" s="33" t="s">
        <v>7</v>
      </c>
      <c r="H332" s="33" t="s">
        <v>7</v>
      </c>
      <c r="I332" s="33" t="s">
        <v>8</v>
      </c>
      <c r="J332" s="33" t="s">
        <v>8</v>
      </c>
      <c r="K332" s="34">
        <v>0.2</v>
      </c>
      <c r="L332" s="34" t="str">
        <f>IF(Noms_de_les_cases4[[#This Row],[Nivell 
d''us (%)]]&gt;0.7,"Habitual",IF(Noms_de_les_cases4[[#This Row],[Nivell 
d''us (%)]]&lt;0.3,"Minoritari","Ocasional"))</f>
        <v>Minoritari</v>
      </c>
      <c r="M332" s="33" t="s">
        <v>15</v>
      </c>
      <c r="N332" s="33" t="s">
        <v>17</v>
      </c>
      <c r="O332" t="s">
        <v>1218</v>
      </c>
      <c r="P332" t="s">
        <v>1273</v>
      </c>
    </row>
    <row r="333" spans="1:16" x14ac:dyDescent="0.35">
      <c r="A333" s="1">
        <f t="shared" si="6"/>
        <v>332</v>
      </c>
      <c r="B333" s="1" t="s">
        <v>382</v>
      </c>
      <c r="C333" t="s">
        <v>110</v>
      </c>
      <c r="D333" t="s">
        <v>86</v>
      </c>
      <c r="E333" s="33" t="s">
        <v>81</v>
      </c>
      <c r="F333" s="33" t="s">
        <v>7</v>
      </c>
      <c r="G333" s="33" t="s">
        <v>7</v>
      </c>
      <c r="H333" s="33" t="s">
        <v>7</v>
      </c>
      <c r="I333" s="33" t="s">
        <v>8</v>
      </c>
      <c r="J333" s="33" t="s">
        <v>8</v>
      </c>
      <c r="K333" s="34">
        <v>0.2</v>
      </c>
      <c r="L333" s="34" t="str">
        <f>IF(Noms_de_les_cases4[[#This Row],[Nivell 
d''us (%)]]&gt;0.7,"Habitual",IF(Noms_de_les_cases4[[#This Row],[Nivell 
d''us (%)]]&lt;0.3,"Minoritari","Ocasional"))</f>
        <v>Minoritari</v>
      </c>
      <c r="M333" s="33" t="s">
        <v>15</v>
      </c>
      <c r="N333" s="33" t="s">
        <v>17</v>
      </c>
      <c r="O333" t="s">
        <v>1218</v>
      </c>
      <c r="P333" t="s">
        <v>1273</v>
      </c>
    </row>
    <row r="334" spans="1:16" x14ac:dyDescent="0.35">
      <c r="A334" s="1">
        <f t="shared" si="6"/>
        <v>333</v>
      </c>
      <c r="B334" s="1" t="s">
        <v>555</v>
      </c>
      <c r="C334" t="s">
        <v>554</v>
      </c>
      <c r="D334" t="s">
        <v>85</v>
      </c>
      <c r="E334" s="33" t="s">
        <v>81</v>
      </c>
      <c r="F334" s="33" t="s">
        <v>7</v>
      </c>
      <c r="G334" s="33" t="s">
        <v>7</v>
      </c>
      <c r="H334" s="33" t="s">
        <v>7</v>
      </c>
      <c r="I334" s="33" t="s">
        <v>8</v>
      </c>
      <c r="J334" s="33" t="s">
        <v>8</v>
      </c>
      <c r="K334" s="34">
        <v>0.4</v>
      </c>
      <c r="L334" s="34" t="str">
        <f>IF(Noms_de_les_cases4[[#This Row],[Nivell 
d''us (%)]]&gt;0.7,"Habitual",IF(Noms_de_les_cases4[[#This Row],[Nivell 
d''us (%)]]&lt;0.3,"Minoritari","Ocasional"))</f>
        <v>Ocasional</v>
      </c>
      <c r="M334" s="33" t="s">
        <v>14</v>
      </c>
      <c r="N334" s="33" t="s">
        <v>17</v>
      </c>
      <c r="O334" t="s">
        <v>1218</v>
      </c>
      <c r="P334" t="s">
        <v>1228</v>
      </c>
    </row>
    <row r="335" spans="1:16" x14ac:dyDescent="0.35">
      <c r="A335" s="1">
        <f t="shared" si="6"/>
        <v>334</v>
      </c>
      <c r="B335" s="1" t="s">
        <v>1488</v>
      </c>
      <c r="C335" t="s">
        <v>288</v>
      </c>
      <c r="D335" t="s">
        <v>92</v>
      </c>
      <c r="E335" s="33" t="s">
        <v>81</v>
      </c>
      <c r="F335" s="33" t="s">
        <v>7</v>
      </c>
      <c r="G335" s="33" t="s">
        <v>7</v>
      </c>
      <c r="H335" s="33" t="s">
        <v>7</v>
      </c>
      <c r="I335" s="33" t="s">
        <v>8</v>
      </c>
      <c r="J335" s="33" t="s">
        <v>8</v>
      </c>
      <c r="K335" s="34">
        <v>0.2</v>
      </c>
      <c r="L335" s="34" t="str">
        <f>IF(Noms_de_les_cases4[[#This Row],[Nivell 
d''us (%)]]&gt;0.7,"Habitual",IF(Noms_de_les_cases4[[#This Row],[Nivell 
d''us (%)]]&lt;0.3,"Minoritari","Ocasional"))</f>
        <v>Minoritari</v>
      </c>
      <c r="M335" s="33" t="s">
        <v>78</v>
      </c>
      <c r="N335" s="33" t="s">
        <v>17</v>
      </c>
      <c r="O335" t="s">
        <v>1218</v>
      </c>
      <c r="P335" t="s">
        <v>1224</v>
      </c>
    </row>
    <row r="336" spans="1:16" x14ac:dyDescent="0.35">
      <c r="A336" s="1">
        <f t="shared" si="6"/>
        <v>335</v>
      </c>
      <c r="B336" s="1" t="s">
        <v>879</v>
      </c>
      <c r="C336" t="s">
        <v>877</v>
      </c>
      <c r="D336" t="s">
        <v>181</v>
      </c>
      <c r="E336" s="33" t="s">
        <v>81</v>
      </c>
      <c r="F336" s="33" t="s">
        <v>7</v>
      </c>
      <c r="G336" s="33" t="s">
        <v>7</v>
      </c>
      <c r="H336" s="33" t="s">
        <v>7</v>
      </c>
      <c r="I336" s="33" t="s">
        <v>8</v>
      </c>
      <c r="J336" s="33" t="s">
        <v>7</v>
      </c>
      <c r="K336" s="34">
        <v>0.6</v>
      </c>
      <c r="L336" s="34" t="str">
        <f>IF(Noms_de_les_cases4[[#This Row],[Nivell 
d''us (%)]]&gt;0.7,"Habitual",IF(Noms_de_les_cases4[[#This Row],[Nivell 
d''us (%)]]&lt;0.3,"Minoritari","Ocasional"))</f>
        <v>Ocasional</v>
      </c>
      <c r="M336" s="33" t="s">
        <v>16</v>
      </c>
      <c r="N336" s="33" t="s">
        <v>19</v>
      </c>
      <c r="O336" t="s">
        <v>1237</v>
      </c>
      <c r="P336" t="s">
        <v>1232</v>
      </c>
    </row>
    <row r="337" spans="1:16" x14ac:dyDescent="0.35">
      <c r="A337" s="1">
        <f t="shared" si="6"/>
        <v>336</v>
      </c>
      <c r="B337" s="1" t="s">
        <v>271</v>
      </c>
      <c r="C337" t="s">
        <v>1216</v>
      </c>
      <c r="D337" t="s">
        <v>92</v>
      </c>
      <c r="E337" s="33" t="s">
        <v>81</v>
      </c>
      <c r="F337" s="33" t="s">
        <v>7</v>
      </c>
      <c r="G337" s="33" t="s">
        <v>7</v>
      </c>
      <c r="H337" s="33" t="s">
        <v>7</v>
      </c>
      <c r="I337" s="33" t="s">
        <v>8</v>
      </c>
      <c r="J337" s="33" t="s">
        <v>8</v>
      </c>
      <c r="K337" s="34">
        <v>0.2</v>
      </c>
      <c r="L337" s="34" t="str">
        <f>IF(Noms_de_les_cases4[[#This Row],[Nivell 
d''us (%)]]&gt;0.7,"Habitual",IF(Noms_de_les_cases4[[#This Row],[Nivell 
d''us (%)]]&lt;0.3,"Minoritari","Ocasional"))</f>
        <v>Minoritari</v>
      </c>
      <c r="M337" s="33" t="s">
        <v>78</v>
      </c>
      <c r="N337" s="33" t="s">
        <v>19</v>
      </c>
      <c r="O337" t="s">
        <v>1238</v>
      </c>
      <c r="P337" t="s">
        <v>1227</v>
      </c>
    </row>
    <row r="338" spans="1:16" x14ac:dyDescent="0.35">
      <c r="A338" s="1">
        <f t="shared" si="6"/>
        <v>337</v>
      </c>
      <c r="B338" s="1" t="s">
        <v>204</v>
      </c>
      <c r="C338" t="s">
        <v>205</v>
      </c>
      <c r="D338" t="s">
        <v>24</v>
      </c>
      <c r="E338" s="33" t="s">
        <v>81</v>
      </c>
      <c r="F338" s="33" t="s">
        <v>7</v>
      </c>
      <c r="G338" s="33" t="s">
        <v>7</v>
      </c>
      <c r="H338" s="33" t="s">
        <v>7</v>
      </c>
      <c r="I338" s="33" t="s">
        <v>7</v>
      </c>
      <c r="J338" s="33" t="s">
        <v>7</v>
      </c>
      <c r="K338" s="34">
        <v>1</v>
      </c>
      <c r="L338" s="34" t="str">
        <f>IF(Noms_de_les_cases4[[#This Row],[Nivell 
d''us (%)]]&gt;0.7,"Habitual",IF(Noms_de_les_cases4[[#This Row],[Nivell 
d''us (%)]]&lt;0.3,"Minoritari","Ocasional"))</f>
        <v>Habitual</v>
      </c>
      <c r="M338" s="33" t="s">
        <v>78</v>
      </c>
      <c r="N338" s="33" t="s">
        <v>17</v>
      </c>
      <c r="O338" t="s">
        <v>1235</v>
      </c>
      <c r="P338" t="s">
        <v>1240</v>
      </c>
    </row>
    <row r="339" spans="1:16" x14ac:dyDescent="0.35">
      <c r="A339" s="1">
        <f t="shared" si="6"/>
        <v>338</v>
      </c>
      <c r="B339" s="1" t="s">
        <v>380</v>
      </c>
      <c r="C339" t="s">
        <v>378</v>
      </c>
      <c r="D339" t="s">
        <v>86</v>
      </c>
      <c r="E339" s="33" t="s">
        <v>81</v>
      </c>
      <c r="F339" s="33" t="s">
        <v>7</v>
      </c>
      <c r="G339" s="33" t="s">
        <v>7</v>
      </c>
      <c r="H339" s="33" t="s">
        <v>7</v>
      </c>
      <c r="I339" s="33" t="s">
        <v>8</v>
      </c>
      <c r="J339" s="33" t="s">
        <v>8</v>
      </c>
      <c r="K339" s="34">
        <v>0.2</v>
      </c>
      <c r="L339" s="34" t="str">
        <f>IF(Noms_de_les_cases4[[#This Row],[Nivell 
d''us (%)]]&gt;0.7,"Habitual",IF(Noms_de_les_cases4[[#This Row],[Nivell 
d''us (%)]]&lt;0.3,"Minoritari","Ocasional"))</f>
        <v>Minoritari</v>
      </c>
      <c r="M339" s="33" t="s">
        <v>14</v>
      </c>
      <c r="N339" s="33" t="s">
        <v>17</v>
      </c>
      <c r="O339" t="s">
        <v>1219</v>
      </c>
      <c r="P339" t="s">
        <v>1225</v>
      </c>
    </row>
    <row r="340" spans="1:16" x14ac:dyDescent="0.35">
      <c r="A340" s="1">
        <f t="shared" si="6"/>
        <v>339</v>
      </c>
      <c r="B340" s="1" t="s">
        <v>242</v>
      </c>
      <c r="C340" t="s">
        <v>240</v>
      </c>
      <c r="D340" t="s">
        <v>88</v>
      </c>
      <c r="E340" s="33" t="s">
        <v>81</v>
      </c>
      <c r="F340" s="33" t="s">
        <v>7</v>
      </c>
      <c r="G340" s="33" t="s">
        <v>7</v>
      </c>
      <c r="H340" s="33" t="s">
        <v>7</v>
      </c>
      <c r="I340" s="33" t="s">
        <v>8</v>
      </c>
      <c r="J340" s="33" t="s">
        <v>7</v>
      </c>
      <c r="K340" s="34">
        <v>0.6</v>
      </c>
      <c r="L340" s="34" t="str">
        <f>IF(Noms_de_les_cases4[[#This Row],[Nivell 
d''us (%)]]&gt;0.7,"Habitual",IF(Noms_de_les_cases4[[#This Row],[Nivell 
d''us (%)]]&lt;0.3,"Minoritari","Ocasional"))</f>
        <v>Ocasional</v>
      </c>
      <c r="M340" s="33" t="s">
        <v>78</v>
      </c>
      <c r="N340" s="33" t="s">
        <v>19</v>
      </c>
      <c r="O340" t="s">
        <v>1219</v>
      </c>
      <c r="P340" t="s">
        <v>1225</v>
      </c>
    </row>
    <row r="341" spans="1:16" x14ac:dyDescent="0.35">
      <c r="A341" s="1">
        <f t="shared" si="6"/>
        <v>340</v>
      </c>
      <c r="B341" s="1" t="s">
        <v>1480</v>
      </c>
      <c r="C341" t="s">
        <v>148</v>
      </c>
      <c r="D341" t="s">
        <v>88</v>
      </c>
      <c r="E341" s="33" t="s">
        <v>81</v>
      </c>
      <c r="F341" s="33" t="s">
        <v>7</v>
      </c>
      <c r="G341" s="33" t="s">
        <v>8</v>
      </c>
      <c r="H341" s="33" t="s">
        <v>7</v>
      </c>
      <c r="I341" s="33" t="s">
        <v>8</v>
      </c>
      <c r="J341" s="33" t="s">
        <v>8</v>
      </c>
      <c r="K341" s="34">
        <v>0.2</v>
      </c>
      <c r="L341" s="34" t="str">
        <f>IF(Noms_de_les_cases4[[#This Row],[Nivell 
d''us (%)]]&gt;0.7,"Habitual",IF(Noms_de_les_cases4[[#This Row],[Nivell 
d''us (%)]]&lt;0.3,"Minoritari","Ocasional"))</f>
        <v>Minoritari</v>
      </c>
      <c r="M341" s="33" t="s">
        <v>78</v>
      </c>
      <c r="N341" s="33" t="s">
        <v>17</v>
      </c>
      <c r="O341" t="s">
        <v>1219</v>
      </c>
      <c r="P341" t="s">
        <v>1225</v>
      </c>
    </row>
    <row r="342" spans="1:16" x14ac:dyDescent="0.35">
      <c r="A342" s="1">
        <f t="shared" si="6"/>
        <v>341</v>
      </c>
      <c r="B342" s="1" t="s">
        <v>599</v>
      </c>
      <c r="C342" t="s">
        <v>606</v>
      </c>
      <c r="D342" t="s">
        <v>85</v>
      </c>
      <c r="E342" s="33" t="s">
        <v>81</v>
      </c>
      <c r="F342" s="33" t="s">
        <v>7</v>
      </c>
      <c r="G342" s="33" t="s">
        <v>7</v>
      </c>
      <c r="H342" s="33" t="s">
        <v>7</v>
      </c>
      <c r="I342" s="33" t="s">
        <v>7</v>
      </c>
      <c r="J342" s="33" t="s">
        <v>7</v>
      </c>
      <c r="K342" s="34">
        <v>0.6</v>
      </c>
      <c r="L342" s="34" t="str">
        <f>IF(Noms_de_les_cases4[[#This Row],[Nivell 
d''us (%)]]&gt;0.7,"Habitual",IF(Noms_de_les_cases4[[#This Row],[Nivell 
d''us (%)]]&lt;0.3,"Minoritari","Ocasional"))</f>
        <v>Ocasional</v>
      </c>
      <c r="M342" s="33" t="s">
        <v>78</v>
      </c>
      <c r="N342" s="33" t="s">
        <v>17</v>
      </c>
      <c r="O342" t="s">
        <v>1235</v>
      </c>
      <c r="P342" t="s">
        <v>1226</v>
      </c>
    </row>
    <row r="343" spans="1:16" x14ac:dyDescent="0.35">
      <c r="A343" s="1">
        <f t="shared" si="6"/>
        <v>342</v>
      </c>
      <c r="B343" s="1" t="s">
        <v>599</v>
      </c>
      <c r="C343" t="s">
        <v>610</v>
      </c>
      <c r="D343" t="s">
        <v>85</v>
      </c>
      <c r="E343" s="33" t="s">
        <v>81</v>
      </c>
      <c r="F343" s="33" t="s">
        <v>7</v>
      </c>
      <c r="G343" s="33" t="s">
        <v>7</v>
      </c>
      <c r="H343" s="33" t="s">
        <v>7</v>
      </c>
      <c r="I343" s="33" t="s">
        <v>7</v>
      </c>
      <c r="J343" s="33" t="s">
        <v>7</v>
      </c>
      <c r="K343" s="34">
        <v>0.8</v>
      </c>
      <c r="L343" s="34" t="str">
        <f>IF(Noms_de_les_cases4[[#This Row],[Nivell 
d''us (%)]]&gt;0.7,"Habitual",IF(Noms_de_les_cases4[[#This Row],[Nivell 
d''us (%)]]&lt;0.3,"Minoritari","Ocasional"))</f>
        <v>Habitual</v>
      </c>
      <c r="M343" s="33" t="s">
        <v>78</v>
      </c>
      <c r="N343" s="33" t="s">
        <v>17</v>
      </c>
      <c r="O343" t="s">
        <v>1235</v>
      </c>
      <c r="P343" t="s">
        <v>1226</v>
      </c>
    </row>
    <row r="344" spans="1:16" x14ac:dyDescent="0.35">
      <c r="A344" s="1">
        <f t="shared" si="6"/>
        <v>343</v>
      </c>
      <c r="B344" s="1" t="s">
        <v>1123</v>
      </c>
      <c r="C344" t="s">
        <v>293</v>
      </c>
      <c r="D344" t="s">
        <v>92</v>
      </c>
      <c r="E344" s="33" t="s">
        <v>81</v>
      </c>
      <c r="F344" s="33" t="s">
        <v>7</v>
      </c>
      <c r="G344" s="33" t="s">
        <v>7</v>
      </c>
      <c r="H344" s="33" t="s">
        <v>7</v>
      </c>
      <c r="I344" s="33" t="s">
        <v>7</v>
      </c>
      <c r="J344" s="33" t="s">
        <v>8</v>
      </c>
      <c r="K344" s="34">
        <v>0.4</v>
      </c>
      <c r="L344" s="34" t="str">
        <f>IF(Noms_de_les_cases4[[#This Row],[Nivell 
d''us (%)]]&gt;0.7,"Habitual",IF(Noms_de_les_cases4[[#This Row],[Nivell 
d''us (%)]]&lt;0.3,"Minoritari","Ocasional"))</f>
        <v>Ocasional</v>
      </c>
      <c r="M344" s="33" t="s">
        <v>78</v>
      </c>
      <c r="N344" s="33" t="s">
        <v>17</v>
      </c>
      <c r="O344" t="s">
        <v>1235</v>
      </c>
      <c r="P344" t="s">
        <v>1226</v>
      </c>
    </row>
    <row r="345" spans="1:16" x14ac:dyDescent="0.35">
      <c r="A345" s="1">
        <f t="shared" si="6"/>
        <v>344</v>
      </c>
      <c r="B345" s="1" t="s">
        <v>1173</v>
      </c>
      <c r="C345" t="s">
        <v>297</v>
      </c>
      <c r="D345" t="s">
        <v>92</v>
      </c>
      <c r="E345" s="33" t="s">
        <v>81</v>
      </c>
      <c r="F345" s="33" t="s">
        <v>7</v>
      </c>
      <c r="G345" s="33" t="s">
        <v>7</v>
      </c>
      <c r="H345" s="33" t="s">
        <v>7</v>
      </c>
      <c r="I345" s="33" t="s">
        <v>8</v>
      </c>
      <c r="J345" s="33" t="s">
        <v>8</v>
      </c>
      <c r="K345" s="34">
        <v>0.2</v>
      </c>
      <c r="L345" s="34" t="str">
        <f>IF(Noms_de_les_cases4[[#This Row],[Nivell 
d''us (%)]]&gt;0.7,"Habitual",IF(Noms_de_les_cases4[[#This Row],[Nivell 
d''us (%)]]&lt;0.3,"Minoritari","Ocasional"))</f>
        <v>Minoritari</v>
      </c>
      <c r="M345" s="33" t="s">
        <v>78</v>
      </c>
      <c r="N345" s="33" t="s">
        <v>17</v>
      </c>
      <c r="O345" t="s">
        <v>1219</v>
      </c>
      <c r="P345" t="s">
        <v>1225</v>
      </c>
    </row>
    <row r="346" spans="1:16" x14ac:dyDescent="0.35">
      <c r="A346" s="1">
        <f t="shared" si="6"/>
        <v>345</v>
      </c>
      <c r="B346" s="1" t="s">
        <v>1302</v>
      </c>
      <c r="C346" t="s">
        <v>707</v>
      </c>
      <c r="D346" t="s">
        <v>84</v>
      </c>
      <c r="E346" s="33" t="s">
        <v>81</v>
      </c>
      <c r="F346" s="33" t="s">
        <v>7</v>
      </c>
      <c r="G346" s="33" t="s">
        <v>7</v>
      </c>
      <c r="H346" s="33" t="s">
        <v>7</v>
      </c>
      <c r="I346" s="33" t="s">
        <v>8</v>
      </c>
      <c r="J346" s="33" t="s">
        <v>8</v>
      </c>
      <c r="K346" s="34">
        <v>0.4</v>
      </c>
      <c r="L346" s="34" t="str">
        <f>IF(Noms_de_les_cases4[[#This Row],[Nivell 
d''us (%)]]&gt;0.7,"Habitual",IF(Noms_de_les_cases4[[#This Row],[Nivell 
d''us (%)]]&lt;0.3,"Minoritari","Ocasional"))</f>
        <v>Ocasional</v>
      </c>
      <c r="M346" s="33" t="s">
        <v>78</v>
      </c>
      <c r="N346" s="33" t="s">
        <v>19</v>
      </c>
      <c r="O346" t="s">
        <v>1219</v>
      </c>
      <c r="P346" t="s">
        <v>1225</v>
      </c>
    </row>
    <row r="347" spans="1:16" x14ac:dyDescent="0.35">
      <c r="A347" s="1">
        <f t="shared" si="6"/>
        <v>346</v>
      </c>
      <c r="B347" s="1" t="s">
        <v>54</v>
      </c>
      <c r="C347" t="s">
        <v>55</v>
      </c>
      <c r="D347" t="s">
        <v>6</v>
      </c>
      <c r="E347" s="33" t="s">
        <v>81</v>
      </c>
      <c r="F347" s="33" t="s">
        <v>7</v>
      </c>
      <c r="G347" s="33" t="s">
        <v>7</v>
      </c>
      <c r="H347" s="33" t="s">
        <v>7</v>
      </c>
      <c r="I347" s="33" t="s">
        <v>7</v>
      </c>
      <c r="J347" s="33" t="s">
        <v>7</v>
      </c>
      <c r="K347" s="34">
        <v>0.8</v>
      </c>
      <c r="L347" s="34" t="str">
        <f>IF(Noms_de_les_cases4[[#This Row],[Nivell 
d''us (%)]]&gt;0.7,"Habitual",IF(Noms_de_les_cases4[[#This Row],[Nivell 
d''us (%)]]&lt;0.3,"Minoritari","Ocasional"))</f>
        <v>Habitual</v>
      </c>
      <c r="M347" s="33" t="s">
        <v>14</v>
      </c>
      <c r="N347" s="33" t="s">
        <v>17</v>
      </c>
      <c r="O347" t="s">
        <v>1218</v>
      </c>
      <c r="P347" t="s">
        <v>1228</v>
      </c>
    </row>
    <row r="348" spans="1:16" x14ac:dyDescent="0.35">
      <c r="A348" s="1">
        <f t="shared" si="6"/>
        <v>347</v>
      </c>
      <c r="B348" s="1" t="s">
        <v>752</v>
      </c>
      <c r="C348" t="s">
        <v>753</v>
      </c>
      <c r="D348" t="s">
        <v>84</v>
      </c>
      <c r="E348" s="33" t="s">
        <v>81</v>
      </c>
      <c r="F348" s="33" t="s">
        <v>7</v>
      </c>
      <c r="G348" s="33" t="s">
        <v>7</v>
      </c>
      <c r="H348" s="33" t="s">
        <v>8</v>
      </c>
      <c r="I348" s="33" t="s">
        <v>7</v>
      </c>
      <c r="J348" s="33" t="s">
        <v>7</v>
      </c>
      <c r="K348" s="34">
        <v>0.6</v>
      </c>
      <c r="L348" s="34" t="str">
        <f>IF(Noms_de_les_cases4[[#This Row],[Nivell 
d''us (%)]]&gt;0.7,"Habitual",IF(Noms_de_les_cases4[[#This Row],[Nivell 
d''us (%)]]&lt;0.3,"Minoritari","Ocasional"))</f>
        <v>Ocasional</v>
      </c>
      <c r="M348" s="33" t="s">
        <v>78</v>
      </c>
      <c r="N348" s="33" t="s">
        <v>17</v>
      </c>
      <c r="O348" t="s">
        <v>1235</v>
      </c>
      <c r="P348" t="s">
        <v>1226</v>
      </c>
    </row>
    <row r="349" spans="1:16" x14ac:dyDescent="0.35">
      <c r="A349" s="1">
        <f t="shared" si="6"/>
        <v>348</v>
      </c>
      <c r="B349" s="1" t="s">
        <v>1258</v>
      </c>
      <c r="C349" t="s">
        <v>1259</v>
      </c>
      <c r="D349" t="s">
        <v>24</v>
      </c>
      <c r="E349" s="33" t="s">
        <v>81</v>
      </c>
      <c r="F349" s="33" t="s">
        <v>7</v>
      </c>
      <c r="G349" s="33" t="s">
        <v>8</v>
      </c>
      <c r="H349" s="33" t="s">
        <v>7</v>
      </c>
      <c r="I349" s="33" t="s">
        <v>8</v>
      </c>
      <c r="J349" s="33" t="s">
        <v>8</v>
      </c>
      <c r="K349" s="34">
        <v>0.4</v>
      </c>
      <c r="L349" s="34" t="str">
        <f>IF(Noms_de_les_cases4[[#This Row],[Nivell 
d''us (%)]]&gt;0.7,"Habitual",IF(Noms_de_les_cases4[[#This Row],[Nivell 
d''us (%)]]&lt;0.3,"Minoritari","Ocasional"))</f>
        <v>Ocasional</v>
      </c>
      <c r="M349" s="33" t="s">
        <v>78</v>
      </c>
      <c r="N349" s="33" t="s">
        <v>18</v>
      </c>
      <c r="O349" t="s">
        <v>1218</v>
      </c>
      <c r="P349" t="s">
        <v>1224</v>
      </c>
    </row>
    <row r="350" spans="1:16" x14ac:dyDescent="0.35">
      <c r="A350" s="1">
        <f t="shared" si="6"/>
        <v>349</v>
      </c>
      <c r="B350" s="1" t="s">
        <v>22</v>
      </c>
      <c r="C350" t="s">
        <v>23</v>
      </c>
      <c r="D350" t="s">
        <v>24</v>
      </c>
      <c r="E350" s="33" t="s">
        <v>81</v>
      </c>
      <c r="F350" s="33" t="s">
        <v>7</v>
      </c>
      <c r="G350" s="33" t="s">
        <v>7</v>
      </c>
      <c r="H350" s="33" t="s">
        <v>7</v>
      </c>
      <c r="I350" s="33" t="s">
        <v>7</v>
      </c>
      <c r="J350" s="33" t="s">
        <v>7</v>
      </c>
      <c r="K350" s="34">
        <v>0.8</v>
      </c>
      <c r="L350" s="34" t="str">
        <f>IF(Noms_de_les_cases4[[#This Row],[Nivell 
d''us (%)]]&gt;0.7,"Habitual",IF(Noms_de_les_cases4[[#This Row],[Nivell 
d''us (%)]]&lt;0.3,"Minoritari","Ocasional"))</f>
        <v>Habitual</v>
      </c>
      <c r="M350" s="33" t="s">
        <v>14</v>
      </c>
      <c r="N350" s="33" t="s">
        <v>17</v>
      </c>
      <c r="O350" t="s">
        <v>1218</v>
      </c>
      <c r="P350" t="s">
        <v>1228</v>
      </c>
    </row>
    <row r="351" spans="1:16" x14ac:dyDescent="0.35">
      <c r="A351" s="1">
        <f t="shared" si="6"/>
        <v>350</v>
      </c>
      <c r="B351" s="1" t="s">
        <v>1280</v>
      </c>
      <c r="C351" t="s">
        <v>1275</v>
      </c>
      <c r="D351" t="s">
        <v>84</v>
      </c>
      <c r="E351" s="33" t="s">
        <v>81</v>
      </c>
      <c r="F351" s="33" t="s">
        <v>7</v>
      </c>
      <c r="G351" s="33" t="s">
        <v>7</v>
      </c>
      <c r="H351" s="33" t="s">
        <v>7</v>
      </c>
      <c r="I351" s="33" t="s">
        <v>8</v>
      </c>
      <c r="J351" s="33" t="s">
        <v>7</v>
      </c>
      <c r="K351" s="34">
        <v>0.6</v>
      </c>
      <c r="L351" s="34" t="str">
        <f>IF(Noms_de_les_cases4[[#This Row],[Nivell 
d''us (%)]]&gt;0.7,"Habitual",IF(Noms_de_les_cases4[[#This Row],[Nivell 
d''us (%)]]&lt;0.3,"Minoritari","Ocasional"))</f>
        <v>Ocasional</v>
      </c>
      <c r="M351" s="33" t="s">
        <v>16</v>
      </c>
      <c r="N351" s="33" t="s">
        <v>17</v>
      </c>
      <c r="O351" t="s">
        <v>1221</v>
      </c>
      <c r="P351" t="s">
        <v>1239</v>
      </c>
    </row>
    <row r="352" spans="1:16" x14ac:dyDescent="0.35">
      <c r="A352" s="1">
        <f t="shared" si="6"/>
        <v>351</v>
      </c>
      <c r="B352" s="1" t="s">
        <v>1544</v>
      </c>
      <c r="C352" t="s">
        <v>435</v>
      </c>
      <c r="D352" t="s">
        <v>86</v>
      </c>
      <c r="E352" s="33" t="s">
        <v>81</v>
      </c>
      <c r="F352" s="33" t="s">
        <v>7</v>
      </c>
      <c r="G352" s="33" t="s">
        <v>7</v>
      </c>
      <c r="H352" s="33" t="s">
        <v>7</v>
      </c>
      <c r="I352" s="33" t="s">
        <v>8</v>
      </c>
      <c r="J352" s="33" t="s">
        <v>8</v>
      </c>
      <c r="K352" s="34">
        <v>0.2</v>
      </c>
      <c r="L352" s="34" t="str">
        <f>IF(Noms_de_les_cases4[[#This Row],[Nivell 
d''us (%)]]&gt;0.7,"Habitual",IF(Noms_de_les_cases4[[#This Row],[Nivell 
d''us (%)]]&lt;0.3,"Minoritari","Ocasional"))</f>
        <v>Minoritari</v>
      </c>
      <c r="M352" s="33" t="s">
        <v>15</v>
      </c>
      <c r="N352" s="33" t="s">
        <v>17</v>
      </c>
      <c r="O352" t="s">
        <v>1221</v>
      </c>
      <c r="P352" t="s">
        <v>1270</v>
      </c>
    </row>
    <row r="353" spans="1:16" x14ac:dyDescent="0.35">
      <c r="A353" s="1">
        <f t="shared" si="6"/>
        <v>352</v>
      </c>
      <c r="B353" s="1" t="s">
        <v>1504</v>
      </c>
      <c r="C353" t="s">
        <v>137</v>
      </c>
      <c r="D353" t="s">
        <v>90</v>
      </c>
      <c r="E353" s="33" t="s">
        <v>81</v>
      </c>
      <c r="F353" s="33" t="s">
        <v>7</v>
      </c>
      <c r="G353" s="33" t="s">
        <v>7</v>
      </c>
      <c r="H353" s="33" t="s">
        <v>7</v>
      </c>
      <c r="I353" s="33" t="s">
        <v>8</v>
      </c>
      <c r="J353" s="33" t="s">
        <v>8</v>
      </c>
      <c r="K353" s="34">
        <v>0.2</v>
      </c>
      <c r="L353" s="34" t="str">
        <f>IF(Noms_de_les_cases4[[#This Row],[Nivell 
d''us (%)]]&gt;0.7,"Habitual",IF(Noms_de_les_cases4[[#This Row],[Nivell 
d''us (%)]]&lt;0.3,"Minoritari","Ocasional"))</f>
        <v>Minoritari</v>
      </c>
      <c r="M353" s="33" t="s">
        <v>15</v>
      </c>
      <c r="N353" s="33" t="s">
        <v>17</v>
      </c>
      <c r="O353" t="s">
        <v>1221</v>
      </c>
      <c r="P353" t="s">
        <v>1270</v>
      </c>
    </row>
    <row r="354" spans="1:16" x14ac:dyDescent="0.35">
      <c r="A354" s="1">
        <f t="shared" si="6"/>
        <v>353</v>
      </c>
      <c r="B354" s="1" t="s">
        <v>441</v>
      </c>
      <c r="C354" t="s">
        <v>442</v>
      </c>
      <c r="D354" t="s">
        <v>86</v>
      </c>
      <c r="E354" s="33" t="s">
        <v>81</v>
      </c>
      <c r="F354" s="33" t="s">
        <v>7</v>
      </c>
      <c r="G354" s="33" t="s">
        <v>7</v>
      </c>
      <c r="H354" s="33" t="s">
        <v>7</v>
      </c>
      <c r="I354" s="33" t="s">
        <v>7</v>
      </c>
      <c r="J354" s="33" t="s">
        <v>7</v>
      </c>
      <c r="K354" s="34">
        <v>0.8</v>
      </c>
      <c r="L354" s="34" t="str">
        <f>IF(Noms_de_les_cases4[[#This Row],[Nivell 
d''us (%)]]&gt;0.7,"Habitual",IF(Noms_de_les_cases4[[#This Row],[Nivell 
d''us (%)]]&lt;0.3,"Minoritari","Ocasional"))</f>
        <v>Habitual</v>
      </c>
      <c r="M354" s="33" t="s">
        <v>78</v>
      </c>
      <c r="N354" s="33" t="s">
        <v>18</v>
      </c>
      <c r="O354" t="s">
        <v>1218</v>
      </c>
      <c r="P354" t="s">
        <v>1224</v>
      </c>
    </row>
    <row r="355" spans="1:16" x14ac:dyDescent="0.35">
      <c r="A355" s="1">
        <f t="shared" si="6"/>
        <v>354</v>
      </c>
      <c r="B355" s="1" t="s">
        <v>234</v>
      </c>
      <c r="C355" t="s">
        <v>235</v>
      </c>
      <c r="D355" t="s">
        <v>88</v>
      </c>
      <c r="E355" s="33" t="s">
        <v>81</v>
      </c>
      <c r="F355" s="33" t="s">
        <v>7</v>
      </c>
      <c r="G355" s="33" t="s">
        <v>7</v>
      </c>
      <c r="H355" s="33" t="s">
        <v>7</v>
      </c>
      <c r="I355" s="33" t="s">
        <v>7</v>
      </c>
      <c r="J355" s="33" t="s">
        <v>7</v>
      </c>
      <c r="K355" s="34">
        <v>0.8</v>
      </c>
      <c r="L355" s="34" t="str">
        <f>IF(Noms_de_les_cases4[[#This Row],[Nivell 
d''us (%)]]&gt;0.7,"Habitual",IF(Noms_de_les_cases4[[#This Row],[Nivell 
d''us (%)]]&lt;0.3,"Minoritari","Ocasional"))</f>
        <v>Habitual</v>
      </c>
      <c r="M355" s="33" t="s">
        <v>16</v>
      </c>
      <c r="N355" s="33" t="s">
        <v>19</v>
      </c>
      <c r="O355" t="s">
        <v>1221</v>
      </c>
      <c r="P355" t="s">
        <v>1239</v>
      </c>
    </row>
    <row r="356" spans="1:16" x14ac:dyDescent="0.35">
      <c r="A356" s="1">
        <f t="shared" si="6"/>
        <v>355</v>
      </c>
      <c r="B356" s="1" t="s">
        <v>302</v>
      </c>
      <c r="C356" t="s">
        <v>235</v>
      </c>
      <c r="D356" t="s">
        <v>88</v>
      </c>
      <c r="E356" s="33" t="s">
        <v>81</v>
      </c>
      <c r="F356" s="33" t="s">
        <v>7</v>
      </c>
      <c r="G356" s="33" t="s">
        <v>7</v>
      </c>
      <c r="H356" s="33" t="s">
        <v>7</v>
      </c>
      <c r="I356" s="33" t="s">
        <v>8</v>
      </c>
      <c r="J356" s="33" t="s">
        <v>8</v>
      </c>
      <c r="K356" s="34">
        <v>0.2</v>
      </c>
      <c r="L356" s="34" t="str">
        <f>IF(Noms_de_les_cases4[[#This Row],[Nivell 
d''us (%)]]&gt;0.7,"Habitual",IF(Noms_de_les_cases4[[#This Row],[Nivell 
d''us (%)]]&lt;0.3,"Minoritari","Ocasional"))</f>
        <v>Minoritari</v>
      </c>
      <c r="M356" s="33" t="s">
        <v>14</v>
      </c>
      <c r="N356" s="33" t="s">
        <v>17</v>
      </c>
      <c r="O356" t="s">
        <v>1218</v>
      </c>
      <c r="P356" t="s">
        <v>1228</v>
      </c>
    </row>
    <row r="357" spans="1:16" x14ac:dyDescent="0.35">
      <c r="A357" s="1">
        <f t="shared" si="6"/>
        <v>356</v>
      </c>
      <c r="B357" s="1" t="s">
        <v>1281</v>
      </c>
      <c r="C357" t="s">
        <v>1275</v>
      </c>
      <c r="D357" t="s">
        <v>84</v>
      </c>
      <c r="E357" s="33" t="s">
        <v>81</v>
      </c>
      <c r="F357" s="33" t="s">
        <v>7</v>
      </c>
      <c r="G357" s="33" t="s">
        <v>7</v>
      </c>
      <c r="H357" s="33" t="s">
        <v>7</v>
      </c>
      <c r="I357" s="33" t="s">
        <v>8</v>
      </c>
      <c r="J357" s="33" t="s">
        <v>7</v>
      </c>
      <c r="K357" s="34">
        <v>0.6</v>
      </c>
      <c r="L357" s="34" t="str">
        <f>IF(Noms_de_les_cases4[[#This Row],[Nivell 
d''us (%)]]&gt;0.7,"Habitual",IF(Noms_de_les_cases4[[#This Row],[Nivell 
d''us (%)]]&lt;0.3,"Minoritari","Ocasional"))</f>
        <v>Ocasional</v>
      </c>
      <c r="M357" s="33" t="s">
        <v>16</v>
      </c>
      <c r="N357" s="33" t="s">
        <v>17</v>
      </c>
      <c r="O357" t="s">
        <v>1221</v>
      </c>
      <c r="P357" t="s">
        <v>1239</v>
      </c>
    </row>
    <row r="358" spans="1:16" x14ac:dyDescent="0.35">
      <c r="A358" s="1">
        <f t="shared" si="6"/>
        <v>357</v>
      </c>
      <c r="B358" s="1" t="s">
        <v>743</v>
      </c>
      <c r="C358" t="s">
        <v>744</v>
      </c>
      <c r="D358" t="s">
        <v>84</v>
      </c>
      <c r="E358" s="33" t="s">
        <v>81</v>
      </c>
      <c r="F358" s="33" t="s">
        <v>7</v>
      </c>
      <c r="G358" s="33" t="s">
        <v>7</v>
      </c>
      <c r="H358" s="33" t="s">
        <v>8</v>
      </c>
      <c r="I358" s="33" t="s">
        <v>7</v>
      </c>
      <c r="J358" s="33" t="s">
        <v>7</v>
      </c>
      <c r="K358" s="34">
        <v>0.6</v>
      </c>
      <c r="L358" s="34" t="str">
        <f>IF(Noms_de_les_cases4[[#This Row],[Nivell 
d''us (%)]]&gt;0.7,"Habitual",IF(Noms_de_les_cases4[[#This Row],[Nivell 
d''us (%)]]&lt;0.3,"Minoritari","Ocasional"))</f>
        <v>Ocasional</v>
      </c>
      <c r="M358" s="33" t="s">
        <v>78</v>
      </c>
      <c r="N358" s="33" t="s">
        <v>17</v>
      </c>
      <c r="O358" t="s">
        <v>1218</v>
      </c>
      <c r="P358" t="s">
        <v>1224</v>
      </c>
    </row>
    <row r="359" spans="1:16" x14ac:dyDescent="0.35">
      <c r="A359" s="1">
        <f t="shared" si="6"/>
        <v>358</v>
      </c>
      <c r="B359" s="1" t="s">
        <v>569</v>
      </c>
      <c r="C359" t="s">
        <v>570</v>
      </c>
      <c r="D359" t="s">
        <v>85</v>
      </c>
      <c r="E359" s="33" t="s">
        <v>81</v>
      </c>
      <c r="F359" s="33" t="s">
        <v>7</v>
      </c>
      <c r="G359" s="33" t="s">
        <v>7</v>
      </c>
      <c r="H359" s="33" t="s">
        <v>7</v>
      </c>
      <c r="I359" s="33" t="s">
        <v>7</v>
      </c>
      <c r="J359" s="33" t="s">
        <v>7</v>
      </c>
      <c r="K359" s="34">
        <v>1</v>
      </c>
      <c r="L359" s="34" t="str">
        <f>IF(Noms_de_les_cases4[[#This Row],[Nivell 
d''us (%)]]&gt;0.7,"Habitual",IF(Noms_de_les_cases4[[#This Row],[Nivell 
d''us (%)]]&lt;0.3,"Minoritari","Ocasional"))</f>
        <v>Habitual</v>
      </c>
      <c r="M359" s="33" t="s">
        <v>14</v>
      </c>
      <c r="N359" s="33" t="s">
        <v>17</v>
      </c>
      <c r="O359" t="s">
        <v>1218</v>
      </c>
      <c r="P359" t="s">
        <v>1228</v>
      </c>
    </row>
    <row r="360" spans="1:16" x14ac:dyDescent="0.35">
      <c r="A360" s="1">
        <f t="shared" si="6"/>
        <v>359</v>
      </c>
      <c r="B360" s="1" t="s">
        <v>197</v>
      </c>
      <c r="C360" t="s">
        <v>198</v>
      </c>
      <c r="D360" t="s">
        <v>24</v>
      </c>
      <c r="E360" s="33" t="s">
        <v>81</v>
      </c>
      <c r="F360" s="33" t="s">
        <v>7</v>
      </c>
      <c r="G360" s="33" t="s">
        <v>7</v>
      </c>
      <c r="H360" s="33" t="s">
        <v>7</v>
      </c>
      <c r="I360" s="33" t="s">
        <v>7</v>
      </c>
      <c r="J360" s="33" t="s">
        <v>7</v>
      </c>
      <c r="K360" s="34">
        <v>0.6</v>
      </c>
      <c r="L360" s="34" t="str">
        <f>IF(Noms_de_les_cases4[[#This Row],[Nivell 
d''us (%)]]&gt;0.7,"Habitual",IF(Noms_de_les_cases4[[#This Row],[Nivell 
d''us (%)]]&lt;0.3,"Minoritari","Ocasional"))</f>
        <v>Ocasional</v>
      </c>
      <c r="M360" s="33" t="s">
        <v>14</v>
      </c>
      <c r="N360" s="33" t="s">
        <v>17</v>
      </c>
      <c r="O360" t="s">
        <v>1218</v>
      </c>
      <c r="P360" t="s">
        <v>1228</v>
      </c>
    </row>
    <row r="361" spans="1:16" x14ac:dyDescent="0.35">
      <c r="A361" s="1">
        <f t="shared" si="6"/>
        <v>360</v>
      </c>
      <c r="B361" s="1" t="s">
        <v>158</v>
      </c>
      <c r="C361" t="s">
        <v>27</v>
      </c>
      <c r="D361" t="s">
        <v>24</v>
      </c>
      <c r="E361" s="33" t="s">
        <v>81</v>
      </c>
      <c r="F361" s="33" t="s">
        <v>7</v>
      </c>
      <c r="G361" s="33" t="s">
        <v>7</v>
      </c>
      <c r="H361" s="33" t="s">
        <v>7</v>
      </c>
      <c r="I361" s="33" t="s">
        <v>8</v>
      </c>
      <c r="J361" s="33" t="s">
        <v>8</v>
      </c>
      <c r="K361" s="34">
        <v>0.2</v>
      </c>
      <c r="L361" s="34" t="str">
        <f>IF(Noms_de_les_cases4[[#This Row],[Nivell 
d''us (%)]]&gt;0.7,"Habitual",IF(Noms_de_les_cases4[[#This Row],[Nivell 
d''us (%)]]&lt;0.3,"Minoritari","Ocasional"))</f>
        <v>Minoritari</v>
      </c>
      <c r="M361" s="33" t="s">
        <v>14</v>
      </c>
      <c r="N361" s="33" t="s">
        <v>17</v>
      </c>
      <c r="O361" t="s">
        <v>1218</v>
      </c>
      <c r="P361" t="s">
        <v>1228</v>
      </c>
    </row>
    <row r="362" spans="1:16" x14ac:dyDescent="0.35">
      <c r="A362" s="1">
        <f t="shared" si="6"/>
        <v>361</v>
      </c>
      <c r="B362" s="1" t="s">
        <v>452</v>
      </c>
      <c r="C362" t="s">
        <v>451</v>
      </c>
      <c r="D362" t="s">
        <v>86</v>
      </c>
      <c r="E362" s="33" t="s">
        <v>81</v>
      </c>
      <c r="F362" s="33" t="s">
        <v>7</v>
      </c>
      <c r="G362" s="33" t="s">
        <v>7</v>
      </c>
      <c r="H362" s="33" t="s">
        <v>7</v>
      </c>
      <c r="I362" s="33" t="s">
        <v>8</v>
      </c>
      <c r="J362" s="33" t="s">
        <v>8</v>
      </c>
      <c r="K362" s="34">
        <v>0.4</v>
      </c>
      <c r="L362" s="34" t="str">
        <f>IF(Noms_de_les_cases4[[#This Row],[Nivell 
d''us (%)]]&gt;0.7,"Habitual",IF(Noms_de_les_cases4[[#This Row],[Nivell 
d''us (%)]]&lt;0.3,"Minoritari","Ocasional"))</f>
        <v>Ocasional</v>
      </c>
      <c r="M362" s="33" t="s">
        <v>78</v>
      </c>
      <c r="N362" s="33" t="s">
        <v>17</v>
      </c>
      <c r="O362" t="s">
        <v>1235</v>
      </c>
      <c r="P362" t="s">
        <v>1226</v>
      </c>
    </row>
    <row r="363" spans="1:16" x14ac:dyDescent="0.35">
      <c r="A363" s="1">
        <f t="shared" si="6"/>
        <v>362</v>
      </c>
      <c r="B363" s="1" t="s">
        <v>1513</v>
      </c>
      <c r="C363" t="s">
        <v>383</v>
      </c>
      <c r="D363" t="s">
        <v>92</v>
      </c>
      <c r="E363" s="33" t="s">
        <v>81</v>
      </c>
      <c r="F363" s="33" t="s">
        <v>7</v>
      </c>
      <c r="G363" s="33" t="s">
        <v>7</v>
      </c>
      <c r="H363" s="33" t="s">
        <v>7</v>
      </c>
      <c r="I363" s="33" t="s">
        <v>8</v>
      </c>
      <c r="J363" s="33" t="s">
        <v>8</v>
      </c>
      <c r="K363" s="34">
        <v>0.2</v>
      </c>
      <c r="L363" s="34" t="str">
        <f>IF(Noms_de_les_cases4[[#This Row],[Nivell 
d''us (%)]]&gt;0.7,"Habitual",IF(Noms_de_les_cases4[[#This Row],[Nivell 
d''us (%)]]&lt;0.3,"Minoritari","Ocasional"))</f>
        <v>Minoritari</v>
      </c>
      <c r="M363" s="33" t="s">
        <v>14</v>
      </c>
      <c r="N363" s="33" t="s">
        <v>17</v>
      </c>
      <c r="O363" t="s">
        <v>1218</v>
      </c>
      <c r="P363" t="s">
        <v>1224</v>
      </c>
    </row>
    <row r="364" spans="1:16" x14ac:dyDescent="0.35">
      <c r="A364" s="1">
        <f t="shared" si="6"/>
        <v>363</v>
      </c>
      <c r="B364" s="1" t="s">
        <v>1470</v>
      </c>
      <c r="C364" t="s">
        <v>973</v>
      </c>
      <c r="D364" t="s">
        <v>89</v>
      </c>
      <c r="E364" s="33" t="s">
        <v>81</v>
      </c>
      <c r="F364" s="33" t="s">
        <v>7</v>
      </c>
      <c r="G364" s="33" t="s">
        <v>8</v>
      </c>
      <c r="H364" s="33" t="s">
        <v>7</v>
      </c>
      <c r="I364" s="33" t="s">
        <v>8</v>
      </c>
      <c r="J364" s="33" t="s">
        <v>8</v>
      </c>
      <c r="K364" s="34">
        <v>0.2</v>
      </c>
      <c r="L364" s="34" t="str">
        <f>IF(Noms_de_les_cases4[[#This Row],[Nivell 
d''us (%)]]&gt;0.7,"Habitual",IF(Noms_de_les_cases4[[#This Row],[Nivell 
d''us (%)]]&lt;0.3,"Minoritari","Ocasional"))</f>
        <v>Minoritari</v>
      </c>
      <c r="M364" s="33" t="s">
        <v>15</v>
      </c>
      <c r="N364" s="33" t="s">
        <v>17</v>
      </c>
      <c r="O364" t="s">
        <v>1221</v>
      </c>
      <c r="P364" t="s">
        <v>1270</v>
      </c>
    </row>
    <row r="365" spans="1:16" x14ac:dyDescent="0.35">
      <c r="A365" s="1">
        <f t="shared" si="6"/>
        <v>364</v>
      </c>
      <c r="B365" s="1" t="s">
        <v>35</v>
      </c>
      <c r="C365" t="s">
        <v>36</v>
      </c>
      <c r="D365" t="s">
        <v>6</v>
      </c>
      <c r="E365" s="33" t="s">
        <v>81</v>
      </c>
      <c r="F365" s="33" t="s">
        <v>7</v>
      </c>
      <c r="G365" s="33" t="s">
        <v>7</v>
      </c>
      <c r="H365" s="33" t="s">
        <v>7</v>
      </c>
      <c r="I365" s="33" t="s">
        <v>7</v>
      </c>
      <c r="J365" s="33" t="s">
        <v>7</v>
      </c>
      <c r="K365" s="34">
        <v>0.8</v>
      </c>
      <c r="L365" s="34" t="str">
        <f>IF(Noms_de_les_cases4[[#This Row],[Nivell 
d''us (%)]]&gt;0.7,"Habitual",IF(Noms_de_les_cases4[[#This Row],[Nivell 
d''us (%)]]&lt;0.3,"Minoritari","Ocasional"))</f>
        <v>Habitual</v>
      </c>
      <c r="M365" s="33" t="s">
        <v>15</v>
      </c>
      <c r="N365" s="33" t="s">
        <v>17</v>
      </c>
      <c r="O365" t="s">
        <v>1221</v>
      </c>
      <c r="P365" t="s">
        <v>1270</v>
      </c>
    </row>
    <row r="366" spans="1:16" x14ac:dyDescent="0.35">
      <c r="A366" s="1">
        <f t="shared" si="6"/>
        <v>365</v>
      </c>
      <c r="B366" s="1" t="s">
        <v>722</v>
      </c>
      <c r="C366" t="s">
        <v>723</v>
      </c>
      <c r="D366" t="s">
        <v>84</v>
      </c>
      <c r="E366" s="33" t="s">
        <v>81</v>
      </c>
      <c r="F366" s="33" t="s">
        <v>7</v>
      </c>
      <c r="G366" s="33" t="s">
        <v>7</v>
      </c>
      <c r="H366" s="33" t="s">
        <v>7</v>
      </c>
      <c r="I366" s="33" t="s">
        <v>7</v>
      </c>
      <c r="J366" s="33" t="s">
        <v>7</v>
      </c>
      <c r="K366" s="34">
        <v>0.8</v>
      </c>
      <c r="L366" s="34" t="str">
        <f>IF(Noms_de_les_cases4[[#This Row],[Nivell 
d''us (%)]]&gt;0.7,"Habitual",IF(Noms_de_les_cases4[[#This Row],[Nivell 
d''us (%)]]&lt;0.3,"Minoritari","Ocasional"))</f>
        <v>Habitual</v>
      </c>
      <c r="M366" s="33" t="s">
        <v>15</v>
      </c>
      <c r="N366" s="33" t="s">
        <v>17</v>
      </c>
      <c r="O366" t="s">
        <v>1221</v>
      </c>
      <c r="P366" t="s">
        <v>1268</v>
      </c>
    </row>
    <row r="367" spans="1:16" x14ac:dyDescent="0.35">
      <c r="A367" s="1">
        <f t="shared" si="6"/>
        <v>366</v>
      </c>
      <c r="B367" s="1" t="s">
        <v>1297</v>
      </c>
      <c r="C367" t="s">
        <v>703</v>
      </c>
      <c r="D367" t="s">
        <v>84</v>
      </c>
      <c r="E367" s="33" t="s">
        <v>81</v>
      </c>
      <c r="F367" s="33" t="s">
        <v>7</v>
      </c>
      <c r="G367" s="33" t="s">
        <v>7</v>
      </c>
      <c r="H367" s="33" t="s">
        <v>7</v>
      </c>
      <c r="I367" s="33" t="s">
        <v>7</v>
      </c>
      <c r="J367" s="33" t="s">
        <v>7</v>
      </c>
      <c r="K367" s="34">
        <v>0.8</v>
      </c>
      <c r="L367" s="34" t="str">
        <f>IF(Noms_de_les_cases4[[#This Row],[Nivell 
d''us (%)]]&gt;0.7,"Habitual",IF(Noms_de_les_cases4[[#This Row],[Nivell 
d''us (%)]]&lt;0.3,"Minoritari","Ocasional"))</f>
        <v>Habitual</v>
      </c>
      <c r="M367" s="33" t="s">
        <v>14</v>
      </c>
      <c r="N367" s="33" t="s">
        <v>17</v>
      </c>
      <c r="O367" t="s">
        <v>1218</v>
      </c>
      <c r="P367" t="s">
        <v>1228</v>
      </c>
    </row>
    <row r="368" spans="1:16" x14ac:dyDescent="0.35">
      <c r="A368" s="1">
        <f t="shared" si="6"/>
        <v>367</v>
      </c>
      <c r="B368" s="1" t="s">
        <v>1297</v>
      </c>
      <c r="C368" t="s">
        <v>707</v>
      </c>
      <c r="D368" t="s">
        <v>84</v>
      </c>
      <c r="E368" s="33" t="s">
        <v>81</v>
      </c>
      <c r="F368" s="33" t="s">
        <v>7</v>
      </c>
      <c r="G368" s="33" t="s">
        <v>7</v>
      </c>
      <c r="H368" s="33" t="s">
        <v>7</v>
      </c>
      <c r="I368" s="33" t="s">
        <v>8</v>
      </c>
      <c r="J368" s="33" t="s">
        <v>7</v>
      </c>
      <c r="K368" s="34">
        <v>1</v>
      </c>
      <c r="L368" s="34" t="str">
        <f>IF(Noms_de_les_cases4[[#This Row],[Nivell 
d''us (%)]]&gt;0.7,"Habitual",IF(Noms_de_les_cases4[[#This Row],[Nivell 
d''us (%)]]&lt;0.3,"Minoritari","Ocasional"))</f>
        <v>Habitual</v>
      </c>
      <c r="M368" s="33" t="s">
        <v>14</v>
      </c>
      <c r="N368" s="33" t="s">
        <v>17</v>
      </c>
      <c r="O368" t="s">
        <v>1218</v>
      </c>
      <c r="P368" t="s">
        <v>1228</v>
      </c>
    </row>
    <row r="369" spans="1:16" x14ac:dyDescent="0.35">
      <c r="A369" s="1">
        <f t="shared" si="6"/>
        <v>368</v>
      </c>
      <c r="B369" s="1" t="s">
        <v>1509</v>
      </c>
      <c r="C369" t="s">
        <v>1510</v>
      </c>
      <c r="D369" t="s">
        <v>90</v>
      </c>
      <c r="E369" s="33" t="s">
        <v>81</v>
      </c>
      <c r="F369" s="33" t="s">
        <v>7</v>
      </c>
      <c r="G369" s="33" t="s">
        <v>8</v>
      </c>
      <c r="H369" s="33" t="s">
        <v>7</v>
      </c>
      <c r="I369" s="33" t="s">
        <v>8</v>
      </c>
      <c r="J369" s="33" t="s">
        <v>8</v>
      </c>
      <c r="K369" s="34">
        <v>0.2</v>
      </c>
      <c r="L369" s="34" t="str">
        <f>IF(Noms_de_les_cases4[[#This Row],[Nivell 
d''us (%)]]&gt;0.7,"Habitual",IF(Noms_de_les_cases4[[#This Row],[Nivell 
d''us (%)]]&lt;0.3,"Minoritari","Ocasional"))</f>
        <v>Minoritari</v>
      </c>
      <c r="M369" s="33" t="s">
        <v>14</v>
      </c>
      <c r="N369" s="33" t="s">
        <v>19</v>
      </c>
      <c r="O369" t="s">
        <v>1218</v>
      </c>
      <c r="P369" t="s">
        <v>1228</v>
      </c>
    </row>
    <row r="370" spans="1:16" x14ac:dyDescent="0.35">
      <c r="A370" s="1">
        <f t="shared" si="6"/>
        <v>369</v>
      </c>
      <c r="B370" s="1" t="s">
        <v>791</v>
      </c>
      <c r="C370" t="s">
        <v>792</v>
      </c>
      <c r="D370" t="s">
        <v>24</v>
      </c>
      <c r="E370" s="33" t="s">
        <v>81</v>
      </c>
      <c r="F370" s="33" t="s">
        <v>7</v>
      </c>
      <c r="G370" s="33" t="s">
        <v>7</v>
      </c>
      <c r="H370" s="33" t="s">
        <v>7</v>
      </c>
      <c r="I370" s="33" t="s">
        <v>7</v>
      </c>
      <c r="J370" s="33" t="s">
        <v>7</v>
      </c>
      <c r="K370" s="34">
        <v>0.6</v>
      </c>
      <c r="L370" s="34" t="str">
        <f>IF(Noms_de_les_cases4[[#This Row],[Nivell 
d''us (%)]]&gt;0.7,"Habitual",IF(Noms_de_les_cases4[[#This Row],[Nivell 
d''us (%)]]&lt;0.3,"Minoritari","Ocasional"))</f>
        <v>Ocasional</v>
      </c>
      <c r="M370" s="33" t="s">
        <v>78</v>
      </c>
      <c r="N370" s="33" t="s">
        <v>17</v>
      </c>
      <c r="O370" t="s">
        <v>1218</v>
      </c>
      <c r="P370" t="s">
        <v>1224</v>
      </c>
    </row>
    <row r="371" spans="1:16" x14ac:dyDescent="0.35">
      <c r="A371" s="1">
        <f t="shared" si="6"/>
        <v>370</v>
      </c>
      <c r="B371" s="1" t="s">
        <v>1063</v>
      </c>
      <c r="C371" t="s">
        <v>911</v>
      </c>
      <c r="D371" t="s">
        <v>89</v>
      </c>
      <c r="E371" s="33" t="s">
        <v>81</v>
      </c>
      <c r="F371" s="33" t="s">
        <v>7</v>
      </c>
      <c r="G371" s="33" t="s">
        <v>7</v>
      </c>
      <c r="H371" s="33" t="s">
        <v>7</v>
      </c>
      <c r="I371" s="33" t="s">
        <v>8</v>
      </c>
      <c r="J371" s="33" t="s">
        <v>7</v>
      </c>
      <c r="K371" s="34">
        <v>1</v>
      </c>
      <c r="L371" s="34" t="str">
        <f>IF(Noms_de_les_cases4[[#This Row],[Nivell 
d''us (%)]]&gt;0.7,"Habitual",IF(Noms_de_les_cases4[[#This Row],[Nivell 
d''us (%)]]&lt;0.3,"Minoritari","Ocasional"))</f>
        <v>Habitual</v>
      </c>
      <c r="M371" s="33" t="s">
        <v>78</v>
      </c>
      <c r="N371" s="33" t="s">
        <v>18</v>
      </c>
      <c r="O371" t="s">
        <v>1219</v>
      </c>
      <c r="P371" t="s">
        <v>1225</v>
      </c>
    </row>
    <row r="372" spans="1:16" x14ac:dyDescent="0.35">
      <c r="A372" s="1">
        <f t="shared" si="6"/>
        <v>371</v>
      </c>
      <c r="B372" s="1" t="s">
        <v>1425</v>
      </c>
      <c r="C372" t="s">
        <v>394</v>
      </c>
      <c r="D372" t="s">
        <v>86</v>
      </c>
      <c r="E372" s="33" t="s">
        <v>81</v>
      </c>
      <c r="F372" s="33" t="s">
        <v>7</v>
      </c>
      <c r="G372" s="33" t="s">
        <v>7</v>
      </c>
      <c r="H372" s="33" t="s">
        <v>7</v>
      </c>
      <c r="I372" s="33" t="s">
        <v>8</v>
      </c>
      <c r="J372" s="33" t="s">
        <v>8</v>
      </c>
      <c r="K372" s="34">
        <v>0.4</v>
      </c>
      <c r="L372" s="34" t="str">
        <f>IF(Noms_de_les_cases4[[#This Row],[Nivell 
d''us (%)]]&gt;0.7,"Habitual",IF(Noms_de_les_cases4[[#This Row],[Nivell 
d''us (%)]]&lt;0.3,"Minoritari","Ocasional"))</f>
        <v>Ocasional</v>
      </c>
      <c r="M372" s="33" t="s">
        <v>78</v>
      </c>
      <c r="N372" s="33" t="s">
        <v>18</v>
      </c>
      <c r="O372" t="s">
        <v>1235</v>
      </c>
      <c r="P372" t="s">
        <v>1226</v>
      </c>
    </row>
    <row r="373" spans="1:16" x14ac:dyDescent="0.35">
      <c r="A373" s="1">
        <f t="shared" si="6"/>
        <v>372</v>
      </c>
      <c r="B373" s="1" t="s">
        <v>607</v>
      </c>
      <c r="C373" t="s">
        <v>606</v>
      </c>
      <c r="D373" t="s">
        <v>85</v>
      </c>
      <c r="E373" s="33" t="s">
        <v>81</v>
      </c>
      <c r="F373" s="33" t="s">
        <v>7</v>
      </c>
      <c r="G373" s="33" t="s">
        <v>7</v>
      </c>
      <c r="H373" s="33" t="s">
        <v>7</v>
      </c>
      <c r="I373" s="33" t="s">
        <v>8</v>
      </c>
      <c r="J373" s="33" t="s">
        <v>8</v>
      </c>
      <c r="K373" s="34">
        <v>0.2</v>
      </c>
      <c r="L373" s="34" t="str">
        <f>IF(Noms_de_les_cases4[[#This Row],[Nivell 
d''us (%)]]&gt;0.7,"Habitual",IF(Noms_de_les_cases4[[#This Row],[Nivell 
d''us (%)]]&lt;0.3,"Minoritari","Ocasional"))</f>
        <v>Minoritari</v>
      </c>
      <c r="M373" s="33" t="s">
        <v>78</v>
      </c>
      <c r="N373" s="33" t="s">
        <v>17</v>
      </c>
      <c r="O373" t="s">
        <v>1235</v>
      </c>
      <c r="P373" t="s">
        <v>1226</v>
      </c>
    </row>
    <row r="374" spans="1:16" x14ac:dyDescent="0.35">
      <c r="A374" s="1">
        <f t="shared" si="6"/>
        <v>373</v>
      </c>
      <c r="B374" s="1" t="s">
        <v>1536</v>
      </c>
      <c r="C374" t="s">
        <v>411</v>
      </c>
      <c r="D374" t="s">
        <v>86</v>
      </c>
      <c r="E374" s="33" t="s">
        <v>81</v>
      </c>
      <c r="F374" s="33" t="s">
        <v>7</v>
      </c>
      <c r="G374" s="33" t="s">
        <v>7</v>
      </c>
      <c r="H374" s="33" t="s">
        <v>7</v>
      </c>
      <c r="I374" s="33" t="s">
        <v>8</v>
      </c>
      <c r="J374" s="33" t="s">
        <v>8</v>
      </c>
      <c r="K374" s="34">
        <v>0.2</v>
      </c>
      <c r="L374" s="34" t="str">
        <f>IF(Noms_de_les_cases4[[#This Row],[Nivell 
d''us (%)]]&gt;0.7,"Habitual",IF(Noms_de_les_cases4[[#This Row],[Nivell 
d''us (%)]]&lt;0.3,"Minoritari","Ocasional"))</f>
        <v>Minoritari</v>
      </c>
      <c r="M374" s="33" t="s">
        <v>78</v>
      </c>
      <c r="N374" s="33" t="s">
        <v>17</v>
      </c>
      <c r="O374" t="s">
        <v>1219</v>
      </c>
      <c r="P374" t="s">
        <v>1225</v>
      </c>
    </row>
    <row r="375" spans="1:16" x14ac:dyDescent="0.35">
      <c r="A375" s="1">
        <f t="shared" si="6"/>
        <v>374</v>
      </c>
      <c r="B375" s="1" t="s">
        <v>923</v>
      </c>
      <c r="C375" t="s">
        <v>921</v>
      </c>
      <c r="D375" t="s">
        <v>89</v>
      </c>
      <c r="E375" s="33" t="s">
        <v>81</v>
      </c>
      <c r="F375" s="33" t="s">
        <v>7</v>
      </c>
      <c r="G375" s="33" t="s">
        <v>7</v>
      </c>
      <c r="H375" s="33" t="s">
        <v>7</v>
      </c>
      <c r="I375" s="33" t="s">
        <v>8</v>
      </c>
      <c r="J375" s="33" t="s">
        <v>7</v>
      </c>
      <c r="K375" s="34">
        <v>0.6</v>
      </c>
      <c r="L375" s="34" t="str">
        <f>IF(Noms_de_les_cases4[[#This Row],[Nivell 
d''us (%)]]&gt;0.7,"Habitual",IF(Noms_de_les_cases4[[#This Row],[Nivell 
d''us (%)]]&lt;0.3,"Minoritari","Ocasional"))</f>
        <v>Ocasional</v>
      </c>
      <c r="M375" s="33" t="s">
        <v>15</v>
      </c>
      <c r="N375" s="33" t="s">
        <v>18</v>
      </c>
      <c r="O375" t="s">
        <v>1221</v>
      </c>
      <c r="P375" t="s">
        <v>1239</v>
      </c>
    </row>
    <row r="376" spans="1:16" x14ac:dyDescent="0.35">
      <c r="A376" s="1">
        <f t="shared" si="6"/>
        <v>375</v>
      </c>
      <c r="B376" s="1" t="s">
        <v>922</v>
      </c>
      <c r="C376" t="s">
        <v>921</v>
      </c>
      <c r="D376" t="s">
        <v>89</v>
      </c>
      <c r="E376" s="33" t="s">
        <v>81</v>
      </c>
      <c r="F376" s="33" t="s">
        <v>7</v>
      </c>
      <c r="G376" s="33" t="s">
        <v>7</v>
      </c>
      <c r="H376" s="33" t="s">
        <v>7</v>
      </c>
      <c r="I376" s="33" t="s">
        <v>8</v>
      </c>
      <c r="J376" s="33" t="s">
        <v>8</v>
      </c>
      <c r="K376" s="34">
        <v>0.4</v>
      </c>
      <c r="L376" s="34" t="str">
        <f>IF(Noms_de_les_cases4[[#This Row],[Nivell 
d''us (%)]]&gt;0.7,"Habitual",IF(Noms_de_les_cases4[[#This Row],[Nivell 
d''us (%)]]&lt;0.3,"Minoritari","Ocasional"))</f>
        <v>Ocasional</v>
      </c>
      <c r="M376" s="33" t="s">
        <v>16</v>
      </c>
      <c r="N376" s="33" t="s">
        <v>18</v>
      </c>
      <c r="O376" t="s">
        <v>1234</v>
      </c>
      <c r="P376" t="s">
        <v>1233</v>
      </c>
    </row>
    <row r="377" spans="1:16" x14ac:dyDescent="0.35">
      <c r="A377" s="1">
        <f t="shared" si="6"/>
        <v>376</v>
      </c>
      <c r="B377" s="1" t="s">
        <v>245</v>
      </c>
      <c r="C377" t="s">
        <v>246</v>
      </c>
      <c r="D377" t="s">
        <v>88</v>
      </c>
      <c r="E377" s="33" t="s">
        <v>81</v>
      </c>
      <c r="F377" s="33" t="s">
        <v>7</v>
      </c>
      <c r="G377" s="33" t="s">
        <v>8</v>
      </c>
      <c r="H377" s="33" t="s">
        <v>7</v>
      </c>
      <c r="I377" s="33" t="s">
        <v>7</v>
      </c>
      <c r="J377" s="33" t="s">
        <v>8</v>
      </c>
      <c r="K377" s="34">
        <v>0.2</v>
      </c>
      <c r="L377" s="34" t="str">
        <f>IF(Noms_de_les_cases4[[#This Row],[Nivell 
d''us (%)]]&gt;0.7,"Habitual",IF(Noms_de_les_cases4[[#This Row],[Nivell 
d''us (%)]]&lt;0.3,"Minoritari","Ocasional"))</f>
        <v>Minoritari</v>
      </c>
      <c r="M377" s="33" t="s">
        <v>15</v>
      </c>
      <c r="N377" s="33" t="s">
        <v>17</v>
      </c>
      <c r="O377" t="s">
        <v>1221</v>
      </c>
      <c r="P377" t="s">
        <v>1270</v>
      </c>
    </row>
    <row r="378" spans="1:16" x14ac:dyDescent="0.35">
      <c r="A378" s="1">
        <f t="shared" si="6"/>
        <v>377</v>
      </c>
      <c r="B378" s="1" t="s">
        <v>336</v>
      </c>
      <c r="C378" t="s">
        <v>335</v>
      </c>
      <c r="D378" t="s">
        <v>92</v>
      </c>
      <c r="E378" s="33" t="s">
        <v>81</v>
      </c>
      <c r="F378" s="33" t="s">
        <v>7</v>
      </c>
      <c r="G378" s="33" t="s">
        <v>7</v>
      </c>
      <c r="H378" s="33" t="s">
        <v>7</v>
      </c>
      <c r="I378" s="33" t="s">
        <v>8</v>
      </c>
      <c r="J378" s="33" t="s">
        <v>8</v>
      </c>
      <c r="K378" s="34">
        <v>0.2</v>
      </c>
      <c r="L378" s="34" t="str">
        <f>IF(Noms_de_les_cases4[[#This Row],[Nivell 
d''us (%)]]&gt;0.7,"Habitual",IF(Noms_de_les_cases4[[#This Row],[Nivell 
d''us (%)]]&lt;0.3,"Minoritari","Ocasional"))</f>
        <v>Minoritari</v>
      </c>
      <c r="M378" s="33" t="s">
        <v>14</v>
      </c>
      <c r="N378" s="33" t="s">
        <v>19</v>
      </c>
      <c r="O378" t="s">
        <v>1219</v>
      </c>
      <c r="P378" t="s">
        <v>1225</v>
      </c>
    </row>
    <row r="379" spans="1:16" x14ac:dyDescent="0.35">
      <c r="A379" s="1">
        <f t="shared" si="6"/>
        <v>378</v>
      </c>
      <c r="B379" s="1" t="s">
        <v>278</v>
      </c>
      <c r="C379" t="s">
        <v>277</v>
      </c>
      <c r="D379" t="s">
        <v>92</v>
      </c>
      <c r="E379" s="33" t="s">
        <v>81</v>
      </c>
      <c r="F379" s="33" t="s">
        <v>7</v>
      </c>
      <c r="G379" s="33" t="s">
        <v>7</v>
      </c>
      <c r="H379" s="33" t="s">
        <v>7</v>
      </c>
      <c r="I379" s="33" t="s">
        <v>8</v>
      </c>
      <c r="J379" s="33" t="s">
        <v>7</v>
      </c>
      <c r="K379" s="34">
        <v>0.6</v>
      </c>
      <c r="L379" s="34" t="str">
        <f>IF(Noms_de_les_cases4[[#This Row],[Nivell 
d''us (%)]]&gt;0.7,"Habitual",IF(Noms_de_les_cases4[[#This Row],[Nivell 
d''us (%)]]&lt;0.3,"Minoritari","Ocasional"))</f>
        <v>Ocasional</v>
      </c>
      <c r="M379" s="33" t="s">
        <v>14</v>
      </c>
      <c r="N379" s="33" t="s">
        <v>17</v>
      </c>
      <c r="O379" t="s">
        <v>1218</v>
      </c>
      <c r="P379" t="s">
        <v>1228</v>
      </c>
    </row>
    <row r="380" spans="1:16" x14ac:dyDescent="0.35">
      <c r="A380" s="1">
        <f t="shared" si="6"/>
        <v>379</v>
      </c>
      <c r="B380" s="1" t="s">
        <v>278</v>
      </c>
      <c r="C380" t="s">
        <v>827</v>
      </c>
      <c r="D380" t="s">
        <v>181</v>
      </c>
      <c r="E380" s="33" t="s">
        <v>81</v>
      </c>
      <c r="F380" s="33" t="s">
        <v>7</v>
      </c>
      <c r="G380" s="33" t="s">
        <v>7</v>
      </c>
      <c r="H380" s="33" t="s">
        <v>7</v>
      </c>
      <c r="I380" s="33" t="s">
        <v>8</v>
      </c>
      <c r="J380" s="33" t="s">
        <v>7</v>
      </c>
      <c r="K380" s="34">
        <v>0.8</v>
      </c>
      <c r="L380" s="34" t="str">
        <f>IF(Noms_de_les_cases4[[#This Row],[Nivell 
d''us (%)]]&gt;0.7,"Habitual",IF(Noms_de_les_cases4[[#This Row],[Nivell 
d''us (%)]]&lt;0.3,"Minoritari","Ocasional"))</f>
        <v>Habitual</v>
      </c>
      <c r="M380" s="33" t="s">
        <v>14</v>
      </c>
      <c r="N380" s="33" t="s">
        <v>17</v>
      </c>
      <c r="O380" t="s">
        <v>1218</v>
      </c>
      <c r="P380" t="s">
        <v>1228</v>
      </c>
    </row>
    <row r="381" spans="1:16" x14ac:dyDescent="0.35">
      <c r="A381" s="1">
        <f t="shared" si="6"/>
        <v>380</v>
      </c>
      <c r="B381" s="1" t="s">
        <v>875</v>
      </c>
      <c r="C381" t="s">
        <v>876</v>
      </c>
      <c r="D381" t="s">
        <v>181</v>
      </c>
      <c r="E381" s="33" t="s">
        <v>81</v>
      </c>
      <c r="F381" s="33" t="s">
        <v>7</v>
      </c>
      <c r="G381" s="33" t="s">
        <v>8</v>
      </c>
      <c r="H381" s="33" t="s">
        <v>7</v>
      </c>
      <c r="I381" s="33" t="s">
        <v>8</v>
      </c>
      <c r="J381" s="33" t="s">
        <v>8</v>
      </c>
      <c r="K381" s="34">
        <v>0.2</v>
      </c>
      <c r="L381" s="34" t="str">
        <f>IF(Noms_de_les_cases4[[#This Row],[Nivell 
d''us (%)]]&gt;0.7,"Habitual",IF(Noms_de_les_cases4[[#This Row],[Nivell 
d''us (%)]]&lt;0.3,"Minoritari","Ocasional"))</f>
        <v>Minoritari</v>
      </c>
      <c r="M381" s="33" t="s">
        <v>15</v>
      </c>
      <c r="N381" s="33" t="s">
        <v>17</v>
      </c>
      <c r="O381" t="s">
        <v>1218</v>
      </c>
      <c r="P381" t="s">
        <v>1224</v>
      </c>
    </row>
    <row r="382" spans="1:16" x14ac:dyDescent="0.35">
      <c r="A382" s="1">
        <f t="shared" si="6"/>
        <v>381</v>
      </c>
      <c r="B382" s="1" t="s">
        <v>474</v>
      </c>
      <c r="C382" t="s">
        <v>473</v>
      </c>
      <c r="D382" t="s">
        <v>87</v>
      </c>
      <c r="E382" s="33" t="s">
        <v>81</v>
      </c>
      <c r="F382" s="33" t="s">
        <v>7</v>
      </c>
      <c r="G382" s="33" t="s">
        <v>7</v>
      </c>
      <c r="H382" s="33" t="s">
        <v>7</v>
      </c>
      <c r="I382" s="33" t="s">
        <v>8</v>
      </c>
      <c r="J382" s="33" t="s">
        <v>8</v>
      </c>
      <c r="K382" s="34">
        <v>0.2</v>
      </c>
      <c r="L382" s="34" t="str">
        <f>IF(Noms_de_les_cases4[[#This Row],[Nivell 
d''us (%)]]&gt;0.7,"Habitual",IF(Noms_de_les_cases4[[#This Row],[Nivell 
d''us (%)]]&lt;0.3,"Minoritari","Ocasional"))</f>
        <v>Minoritari</v>
      </c>
      <c r="M382" s="33" t="s">
        <v>15</v>
      </c>
      <c r="N382" s="33" t="s">
        <v>17</v>
      </c>
      <c r="O382" t="s">
        <v>1221</v>
      </c>
      <c r="P382" t="s">
        <v>1270</v>
      </c>
    </row>
    <row r="383" spans="1:16" x14ac:dyDescent="0.35">
      <c r="A383" s="1">
        <f t="shared" si="6"/>
        <v>382</v>
      </c>
      <c r="B383" s="1" t="s">
        <v>1538</v>
      </c>
      <c r="C383" t="s">
        <v>409</v>
      </c>
      <c r="D383" t="s">
        <v>86</v>
      </c>
      <c r="E383" s="33" t="s">
        <v>81</v>
      </c>
      <c r="F383" s="33" t="s">
        <v>7</v>
      </c>
      <c r="G383" s="33" t="s">
        <v>8</v>
      </c>
      <c r="H383" s="33" t="s">
        <v>7</v>
      </c>
      <c r="I383" s="33" t="s">
        <v>8</v>
      </c>
      <c r="J383" s="33" t="s">
        <v>8</v>
      </c>
      <c r="K383" s="34">
        <v>0.2</v>
      </c>
      <c r="L383" s="34" t="str">
        <f>IF(Noms_de_les_cases4[[#This Row],[Nivell 
d''us (%)]]&gt;0.7,"Habitual",IF(Noms_de_les_cases4[[#This Row],[Nivell 
d''us (%)]]&lt;0.3,"Minoritari","Ocasional"))</f>
        <v>Minoritari</v>
      </c>
      <c r="M383" s="33" t="s">
        <v>78</v>
      </c>
      <c r="N383" s="33" t="s">
        <v>17</v>
      </c>
      <c r="O383" t="s">
        <v>1219</v>
      </c>
      <c r="P383" t="s">
        <v>1225</v>
      </c>
    </row>
    <row r="384" spans="1:16" x14ac:dyDescent="0.35">
      <c r="A384" s="1">
        <f t="shared" si="6"/>
        <v>383</v>
      </c>
      <c r="B384" s="1" t="s">
        <v>1036</v>
      </c>
      <c r="C384" t="s">
        <v>1037</v>
      </c>
      <c r="D384" t="s">
        <v>86</v>
      </c>
      <c r="E384" s="33" t="s">
        <v>81</v>
      </c>
      <c r="F384" s="33" t="s">
        <v>7</v>
      </c>
      <c r="G384" s="33" t="s">
        <v>7</v>
      </c>
      <c r="H384" s="33" t="s">
        <v>7</v>
      </c>
      <c r="I384" s="33" t="s">
        <v>8</v>
      </c>
      <c r="J384" s="33" t="s">
        <v>8</v>
      </c>
      <c r="K384" s="34">
        <v>0.2</v>
      </c>
      <c r="L384" s="34" t="str">
        <f>IF(Noms_de_les_cases4[[#This Row],[Nivell 
d''us (%)]]&gt;0.7,"Habitual",IF(Noms_de_les_cases4[[#This Row],[Nivell 
d''us (%)]]&lt;0.3,"Minoritari","Ocasional"))</f>
        <v>Minoritari</v>
      </c>
      <c r="M384" s="33" t="s">
        <v>15</v>
      </c>
      <c r="N384" s="33" t="s">
        <v>17</v>
      </c>
      <c r="O384" t="s">
        <v>1218</v>
      </c>
      <c r="P384" t="s">
        <v>1224</v>
      </c>
    </row>
    <row r="385" spans="1:16" x14ac:dyDescent="0.35">
      <c r="A385" s="1">
        <f t="shared" si="6"/>
        <v>384</v>
      </c>
      <c r="B385" s="1" t="s">
        <v>405</v>
      </c>
      <c r="C385" t="s">
        <v>406</v>
      </c>
      <c r="D385" t="s">
        <v>86</v>
      </c>
      <c r="E385" s="33" t="s">
        <v>81</v>
      </c>
      <c r="F385" s="33" t="s">
        <v>7</v>
      </c>
      <c r="G385" s="33" t="s">
        <v>7</v>
      </c>
      <c r="H385" s="33" t="s">
        <v>7</v>
      </c>
      <c r="I385" s="33" t="s">
        <v>7</v>
      </c>
      <c r="J385" s="33" t="s">
        <v>8</v>
      </c>
      <c r="K385" s="34">
        <v>0.2</v>
      </c>
      <c r="L385" s="34" t="str">
        <f>IF(Noms_de_les_cases4[[#This Row],[Nivell 
d''us (%)]]&gt;0.7,"Habitual",IF(Noms_de_les_cases4[[#This Row],[Nivell 
d''us (%)]]&lt;0.3,"Minoritari","Ocasional"))</f>
        <v>Minoritari</v>
      </c>
      <c r="M385" s="33" t="s">
        <v>15</v>
      </c>
      <c r="N385" s="33" t="s">
        <v>17</v>
      </c>
      <c r="O385" t="s">
        <v>1218</v>
      </c>
      <c r="P385" t="s">
        <v>1268</v>
      </c>
    </row>
    <row r="386" spans="1:16" x14ac:dyDescent="0.35">
      <c r="A386" s="1">
        <f t="shared" si="6"/>
        <v>385</v>
      </c>
      <c r="B386" s="1" t="s">
        <v>858</v>
      </c>
      <c r="C386" t="s">
        <v>857</v>
      </c>
      <c r="D386" t="s">
        <v>181</v>
      </c>
      <c r="E386" s="33" t="s">
        <v>81</v>
      </c>
      <c r="F386" s="33" t="s">
        <v>7</v>
      </c>
      <c r="G386" s="33" t="s">
        <v>8</v>
      </c>
      <c r="H386" s="33" t="s">
        <v>7</v>
      </c>
      <c r="I386" s="33" t="s">
        <v>8</v>
      </c>
      <c r="J386" s="33" t="s">
        <v>8</v>
      </c>
      <c r="K386" s="34">
        <v>0.2</v>
      </c>
      <c r="L386" s="34" t="str">
        <f>IF(Noms_de_les_cases4[[#This Row],[Nivell 
d''us (%)]]&gt;0.7,"Habitual",IF(Noms_de_les_cases4[[#This Row],[Nivell 
d''us (%)]]&lt;0.3,"Minoritari","Ocasional"))</f>
        <v>Minoritari</v>
      </c>
      <c r="M386" s="33" t="s">
        <v>16</v>
      </c>
      <c r="N386" s="33" t="s">
        <v>17</v>
      </c>
      <c r="O386" t="s">
        <v>1221</v>
      </c>
      <c r="P386" t="s">
        <v>1239</v>
      </c>
    </row>
    <row r="387" spans="1:16" x14ac:dyDescent="0.35">
      <c r="A387" s="1">
        <f t="shared" ref="A387:A450" si="7">A386+1</f>
        <v>386</v>
      </c>
      <c r="B387" s="1" t="s">
        <v>1491</v>
      </c>
      <c r="C387" t="s">
        <v>5</v>
      </c>
      <c r="D387" t="s">
        <v>6</v>
      </c>
      <c r="E387" s="33" t="s">
        <v>81</v>
      </c>
      <c r="F387" s="33" t="s">
        <v>7</v>
      </c>
      <c r="G387" s="33" t="s">
        <v>7</v>
      </c>
      <c r="H387" s="33" t="s">
        <v>7</v>
      </c>
      <c r="I387" s="33" t="s">
        <v>8</v>
      </c>
      <c r="J387" s="33" t="s">
        <v>8</v>
      </c>
      <c r="K387" s="34">
        <v>0.2</v>
      </c>
      <c r="L387" s="34" t="str">
        <f>IF(Noms_de_les_cases4[[#This Row],[Nivell 
d''us (%)]]&gt;0.7,"Habitual",IF(Noms_de_les_cases4[[#This Row],[Nivell 
d''us (%)]]&lt;0.3,"Minoritari","Ocasional"))</f>
        <v>Minoritari</v>
      </c>
      <c r="M387" s="33" t="s">
        <v>14</v>
      </c>
      <c r="N387" s="33" t="s">
        <v>17</v>
      </c>
      <c r="O387" s="5" t="s">
        <v>1218</v>
      </c>
      <c r="P387" t="s">
        <v>1228</v>
      </c>
    </row>
    <row r="388" spans="1:16" x14ac:dyDescent="0.35">
      <c r="A388" s="1">
        <f t="shared" si="7"/>
        <v>387</v>
      </c>
      <c r="B388" s="1" t="s">
        <v>237</v>
      </c>
      <c r="C388" t="s">
        <v>277</v>
      </c>
      <c r="D388" t="s">
        <v>92</v>
      </c>
      <c r="E388" s="33" t="s">
        <v>81</v>
      </c>
      <c r="F388" s="33" t="s">
        <v>7</v>
      </c>
      <c r="G388" s="33" t="s">
        <v>7</v>
      </c>
      <c r="H388" s="33" t="s">
        <v>7</v>
      </c>
      <c r="I388" s="33" t="s">
        <v>8</v>
      </c>
      <c r="J388" s="33" t="s">
        <v>8</v>
      </c>
      <c r="K388" s="34">
        <v>0.2</v>
      </c>
      <c r="L388" s="34" t="str">
        <f>IF(Noms_de_les_cases4[[#This Row],[Nivell 
d''us (%)]]&gt;0.7,"Habitual",IF(Noms_de_les_cases4[[#This Row],[Nivell 
d''us (%)]]&lt;0.3,"Minoritari","Ocasional"))</f>
        <v>Minoritari</v>
      </c>
      <c r="M388" s="33" t="s">
        <v>14</v>
      </c>
      <c r="N388" s="33" t="s">
        <v>17</v>
      </c>
      <c r="O388" t="s">
        <v>1218</v>
      </c>
      <c r="P388" t="s">
        <v>1228</v>
      </c>
    </row>
    <row r="389" spans="1:16" x14ac:dyDescent="0.35">
      <c r="A389" s="1">
        <f t="shared" si="7"/>
        <v>388</v>
      </c>
      <c r="B389" s="1" t="s">
        <v>848</v>
      </c>
      <c r="C389" t="s">
        <v>951</v>
      </c>
      <c r="D389" t="s">
        <v>89</v>
      </c>
      <c r="E389" s="33" t="s">
        <v>81</v>
      </c>
      <c r="F389" s="33" t="s">
        <v>7</v>
      </c>
      <c r="G389" s="33" t="s">
        <v>7</v>
      </c>
      <c r="H389" s="33" t="s">
        <v>7</v>
      </c>
      <c r="I389" s="33" t="s">
        <v>7</v>
      </c>
      <c r="J389" s="33" t="s">
        <v>8</v>
      </c>
      <c r="K389" s="34">
        <v>0.4</v>
      </c>
      <c r="L389" s="34" t="str">
        <f>IF(Noms_de_les_cases4[[#This Row],[Nivell 
d''us (%)]]&gt;0.7,"Habitual",IF(Noms_de_les_cases4[[#This Row],[Nivell 
d''us (%)]]&lt;0.3,"Minoritari","Ocasional"))</f>
        <v>Ocasional</v>
      </c>
      <c r="M389" s="33" t="s">
        <v>38</v>
      </c>
      <c r="N389" s="33" t="s">
        <v>17</v>
      </c>
      <c r="O389" t="s">
        <v>1218</v>
      </c>
      <c r="P389" t="s">
        <v>1228</v>
      </c>
    </row>
    <row r="390" spans="1:16" x14ac:dyDescent="0.35">
      <c r="A390" s="1">
        <f t="shared" si="7"/>
        <v>389</v>
      </c>
      <c r="B390" s="1" t="s">
        <v>156</v>
      </c>
      <c r="C390" t="s">
        <v>157</v>
      </c>
      <c r="D390" t="s">
        <v>89</v>
      </c>
      <c r="E390" s="33" t="s">
        <v>81</v>
      </c>
      <c r="F390" s="33" t="s">
        <v>7</v>
      </c>
      <c r="G390" s="33" t="s">
        <v>8</v>
      </c>
      <c r="H390" s="33" t="s">
        <v>7</v>
      </c>
      <c r="I390" s="33" t="s">
        <v>8</v>
      </c>
      <c r="J390" s="33" t="s">
        <v>8</v>
      </c>
      <c r="K390" s="34">
        <v>0.2</v>
      </c>
      <c r="L390" s="34" t="str">
        <f>IF(Noms_de_les_cases4[[#This Row],[Nivell 
d''us (%)]]&gt;0.7,"Habitual",IF(Noms_de_les_cases4[[#This Row],[Nivell 
d''us (%)]]&lt;0.3,"Minoritari","Ocasional"))</f>
        <v>Minoritari</v>
      </c>
      <c r="M390" s="33" t="s">
        <v>15</v>
      </c>
      <c r="N390" s="33" t="s">
        <v>17</v>
      </c>
      <c r="O390" t="s">
        <v>1218</v>
      </c>
      <c r="P390" t="s">
        <v>1268</v>
      </c>
    </row>
    <row r="391" spans="1:16" x14ac:dyDescent="0.35">
      <c r="A391" s="1">
        <f t="shared" si="7"/>
        <v>390</v>
      </c>
      <c r="B391" s="1" t="s">
        <v>1035</v>
      </c>
      <c r="C391" t="s">
        <v>1002</v>
      </c>
      <c r="D391" t="s">
        <v>89</v>
      </c>
      <c r="E391" s="33" t="s">
        <v>81</v>
      </c>
      <c r="F391" s="33" t="s">
        <v>7</v>
      </c>
      <c r="G391" s="33" t="s">
        <v>7</v>
      </c>
      <c r="H391" s="33" t="s">
        <v>7</v>
      </c>
      <c r="I391" s="33" t="s">
        <v>8</v>
      </c>
      <c r="J391" s="33" t="s">
        <v>7</v>
      </c>
      <c r="K391" s="34">
        <v>0.6</v>
      </c>
      <c r="L391" s="34" t="str">
        <f>IF(Noms_de_les_cases4[[#This Row],[Nivell 
d''us (%)]]&gt;0.7,"Habitual",IF(Noms_de_les_cases4[[#This Row],[Nivell 
d''us (%)]]&lt;0.3,"Minoritari","Ocasional"))</f>
        <v>Ocasional</v>
      </c>
      <c r="M391" s="33" t="s">
        <v>16</v>
      </c>
      <c r="N391" s="33" t="s">
        <v>18</v>
      </c>
      <c r="O391" t="s">
        <v>1221</v>
      </c>
      <c r="P391" t="s">
        <v>1239</v>
      </c>
    </row>
    <row r="392" spans="1:16" x14ac:dyDescent="0.35">
      <c r="A392" s="1">
        <f t="shared" si="7"/>
        <v>391</v>
      </c>
      <c r="B392" s="1" t="s">
        <v>946</v>
      </c>
      <c r="C392" t="s">
        <v>947</v>
      </c>
      <c r="D392" t="s">
        <v>89</v>
      </c>
      <c r="E392" s="33" t="s">
        <v>81</v>
      </c>
      <c r="F392" s="33" t="s">
        <v>7</v>
      </c>
      <c r="G392" s="33" t="s">
        <v>7</v>
      </c>
      <c r="H392" s="33" t="s">
        <v>7</v>
      </c>
      <c r="I392" s="33" t="s">
        <v>7</v>
      </c>
      <c r="J392" s="33" t="s">
        <v>7</v>
      </c>
      <c r="K392" s="34">
        <v>1</v>
      </c>
      <c r="L392" s="34" t="str">
        <f>IF(Noms_de_les_cases4[[#This Row],[Nivell 
d''us (%)]]&gt;0.7,"Habitual",IF(Noms_de_les_cases4[[#This Row],[Nivell 
d''us (%)]]&lt;0.3,"Minoritari","Ocasional"))</f>
        <v>Habitual</v>
      </c>
      <c r="M392" s="33" t="s">
        <v>78</v>
      </c>
      <c r="N392" s="33" t="s">
        <v>17</v>
      </c>
      <c r="O392" t="s">
        <v>1218</v>
      </c>
      <c r="P392" t="s">
        <v>1224</v>
      </c>
    </row>
    <row r="393" spans="1:16" x14ac:dyDescent="0.35">
      <c r="A393" s="1">
        <f t="shared" si="7"/>
        <v>392</v>
      </c>
      <c r="B393" s="1" t="s">
        <v>127</v>
      </c>
      <c r="C393" t="s">
        <v>128</v>
      </c>
      <c r="D393" t="s">
        <v>88</v>
      </c>
      <c r="E393" s="33" t="s">
        <v>81</v>
      </c>
      <c r="F393" s="33" t="s">
        <v>7</v>
      </c>
      <c r="G393" s="33" t="s">
        <v>7</v>
      </c>
      <c r="H393" s="33" t="s">
        <v>7</v>
      </c>
      <c r="I393" s="33" t="s">
        <v>7</v>
      </c>
      <c r="J393" s="33" t="s">
        <v>7</v>
      </c>
      <c r="K393" s="34">
        <v>0.6</v>
      </c>
      <c r="L393" s="34" t="str">
        <f>IF(Noms_de_les_cases4[[#This Row],[Nivell 
d''us (%)]]&gt;0.7,"Habitual",IF(Noms_de_les_cases4[[#This Row],[Nivell 
d''us (%)]]&lt;0.3,"Minoritari","Ocasional"))</f>
        <v>Ocasional</v>
      </c>
      <c r="M393" s="33" t="s">
        <v>16</v>
      </c>
      <c r="N393" s="33" t="s">
        <v>17</v>
      </c>
      <c r="O393" t="s">
        <v>1221</v>
      </c>
      <c r="P393" t="s">
        <v>1239</v>
      </c>
    </row>
    <row r="394" spans="1:16" x14ac:dyDescent="0.35">
      <c r="A394" s="1">
        <f t="shared" si="7"/>
        <v>393</v>
      </c>
      <c r="B394" s="1" t="s">
        <v>1204</v>
      </c>
      <c r="C394" t="s">
        <v>238</v>
      </c>
      <c r="D394" t="s">
        <v>88</v>
      </c>
      <c r="E394" s="33" t="s">
        <v>81</v>
      </c>
      <c r="F394" s="33" t="s">
        <v>7</v>
      </c>
      <c r="G394" s="33" t="s">
        <v>7</v>
      </c>
      <c r="H394" s="33" t="s">
        <v>7</v>
      </c>
      <c r="I394" s="33" t="s">
        <v>7</v>
      </c>
      <c r="J394" s="33" t="s">
        <v>8</v>
      </c>
      <c r="K394" s="34">
        <v>0.2</v>
      </c>
      <c r="L394" s="34" t="str">
        <f>IF(Noms_de_les_cases4[[#This Row],[Nivell 
d''us (%)]]&gt;0.7,"Habitual",IF(Noms_de_les_cases4[[#This Row],[Nivell 
d''us (%)]]&lt;0.3,"Minoritari","Ocasional"))</f>
        <v>Minoritari</v>
      </c>
      <c r="M394" s="33" t="s">
        <v>16</v>
      </c>
      <c r="N394" s="33" t="s">
        <v>18</v>
      </c>
      <c r="O394" t="s">
        <v>1222</v>
      </c>
      <c r="P394" t="s">
        <v>1229</v>
      </c>
    </row>
    <row r="395" spans="1:16" x14ac:dyDescent="0.35">
      <c r="A395" s="1">
        <f t="shared" si="7"/>
        <v>394</v>
      </c>
      <c r="B395" s="1" t="s">
        <v>132</v>
      </c>
      <c r="C395" t="s">
        <v>133</v>
      </c>
      <c r="D395" t="s">
        <v>88</v>
      </c>
      <c r="E395" s="33" t="s">
        <v>81</v>
      </c>
      <c r="F395" s="33" t="s">
        <v>7</v>
      </c>
      <c r="G395" s="33" t="s">
        <v>7</v>
      </c>
      <c r="H395" s="33" t="s">
        <v>7</v>
      </c>
      <c r="I395" s="33" t="s">
        <v>7</v>
      </c>
      <c r="J395" s="33" t="s">
        <v>7</v>
      </c>
      <c r="K395" s="34">
        <v>0.6</v>
      </c>
      <c r="L395" s="34" t="str">
        <f>IF(Noms_de_les_cases4[[#This Row],[Nivell 
d''us (%)]]&gt;0.7,"Habitual",IF(Noms_de_les_cases4[[#This Row],[Nivell 
d''us (%)]]&lt;0.3,"Minoritari","Ocasional"))</f>
        <v>Ocasional</v>
      </c>
      <c r="M395" s="33" t="s">
        <v>78</v>
      </c>
      <c r="N395" s="33" t="s">
        <v>17</v>
      </c>
      <c r="O395" t="s">
        <v>1218</v>
      </c>
      <c r="P395" t="s">
        <v>1224</v>
      </c>
    </row>
    <row r="396" spans="1:16" x14ac:dyDescent="0.35">
      <c r="A396" s="1">
        <f t="shared" si="7"/>
        <v>395</v>
      </c>
      <c r="B396" s="1" t="s">
        <v>907</v>
      </c>
      <c r="C396" t="s">
        <v>908</v>
      </c>
      <c r="D396" t="s">
        <v>89</v>
      </c>
      <c r="E396" s="33" t="s">
        <v>81</v>
      </c>
      <c r="F396" s="33" t="s">
        <v>7</v>
      </c>
      <c r="G396" s="33" t="s">
        <v>7</v>
      </c>
      <c r="H396" s="33" t="s">
        <v>7</v>
      </c>
      <c r="I396" s="33" t="s">
        <v>7</v>
      </c>
      <c r="J396" s="33" t="s">
        <v>7</v>
      </c>
      <c r="K396" s="34">
        <v>1</v>
      </c>
      <c r="L396" s="34" t="str">
        <f>IF(Noms_de_les_cases4[[#This Row],[Nivell 
d''us (%)]]&gt;0.7,"Habitual",IF(Noms_de_les_cases4[[#This Row],[Nivell 
d''us (%)]]&lt;0.3,"Minoritari","Ocasional"))</f>
        <v>Habitual</v>
      </c>
      <c r="M396" s="33" t="s">
        <v>16</v>
      </c>
      <c r="N396" s="33" t="s">
        <v>17</v>
      </c>
      <c r="O396" t="s">
        <v>1222</v>
      </c>
      <c r="P396" t="s">
        <v>1229</v>
      </c>
    </row>
    <row r="397" spans="1:16" x14ac:dyDescent="0.35">
      <c r="A397" s="1">
        <f t="shared" si="7"/>
        <v>396</v>
      </c>
      <c r="B397" s="1" t="s">
        <v>1064</v>
      </c>
      <c r="C397" t="s">
        <v>192</v>
      </c>
      <c r="D397" t="s">
        <v>91</v>
      </c>
      <c r="E397" s="33" t="s">
        <v>81</v>
      </c>
      <c r="F397" s="33" t="s">
        <v>7</v>
      </c>
      <c r="G397" s="33" t="s">
        <v>7</v>
      </c>
      <c r="H397" s="33" t="s">
        <v>7</v>
      </c>
      <c r="I397" s="33" t="s">
        <v>7</v>
      </c>
      <c r="J397" s="33" t="s">
        <v>7</v>
      </c>
      <c r="K397" s="34">
        <v>0.6</v>
      </c>
      <c r="L397" s="34" t="str">
        <f>IF(Noms_de_les_cases4[[#This Row],[Nivell 
d''us (%)]]&gt;0.7,"Habitual",IF(Noms_de_les_cases4[[#This Row],[Nivell 
d''us (%)]]&lt;0.3,"Minoritari","Ocasional"))</f>
        <v>Ocasional</v>
      </c>
      <c r="M397" s="33" t="s">
        <v>16</v>
      </c>
      <c r="N397" s="33" t="s">
        <v>17</v>
      </c>
      <c r="O397" t="s">
        <v>1222</v>
      </c>
      <c r="P397" t="s">
        <v>1229</v>
      </c>
    </row>
    <row r="398" spans="1:16" x14ac:dyDescent="0.35">
      <c r="A398" s="1">
        <f t="shared" si="7"/>
        <v>397</v>
      </c>
      <c r="B398" s="1" t="s">
        <v>1274</v>
      </c>
      <c r="C398" t="s">
        <v>406</v>
      </c>
      <c r="D398" t="s">
        <v>86</v>
      </c>
      <c r="E398" s="33" t="s">
        <v>81</v>
      </c>
      <c r="F398" s="33" t="s">
        <v>7</v>
      </c>
      <c r="G398" s="33" t="s">
        <v>7</v>
      </c>
      <c r="H398" s="33" t="s">
        <v>7</v>
      </c>
      <c r="I398" s="33" t="s">
        <v>8</v>
      </c>
      <c r="J398" s="33" t="s">
        <v>8</v>
      </c>
      <c r="K398" s="34">
        <v>0.2</v>
      </c>
      <c r="L398" s="34" t="str">
        <f>IF(Noms_de_les_cases4[[#This Row],[Nivell 
d''us (%)]]&gt;0.7,"Habitual",IF(Noms_de_les_cases4[[#This Row],[Nivell 
d''us (%)]]&lt;0.3,"Minoritari","Ocasional"))</f>
        <v>Minoritari</v>
      </c>
      <c r="M398" s="33" t="s">
        <v>14</v>
      </c>
      <c r="N398" s="33" t="s">
        <v>17</v>
      </c>
      <c r="O398" t="s">
        <v>1222</v>
      </c>
      <c r="P398" t="s">
        <v>1229</v>
      </c>
    </row>
    <row r="399" spans="1:16" x14ac:dyDescent="0.35">
      <c r="A399" s="1">
        <f t="shared" si="7"/>
        <v>398</v>
      </c>
      <c r="B399" s="1" t="s">
        <v>787</v>
      </c>
      <c r="C399" t="s">
        <v>788</v>
      </c>
      <c r="D399" t="s">
        <v>24</v>
      </c>
      <c r="E399" s="33" t="s">
        <v>81</v>
      </c>
      <c r="F399" s="33" t="s">
        <v>7</v>
      </c>
      <c r="G399" s="33" t="s">
        <v>7</v>
      </c>
      <c r="H399" s="33" t="s">
        <v>7</v>
      </c>
      <c r="I399" s="33" t="s">
        <v>7</v>
      </c>
      <c r="J399" s="33" t="s">
        <v>7</v>
      </c>
      <c r="K399" s="34">
        <v>1</v>
      </c>
      <c r="L399" s="34" t="str">
        <f>IF(Noms_de_les_cases4[[#This Row],[Nivell 
d''us (%)]]&gt;0.7,"Habitual",IF(Noms_de_les_cases4[[#This Row],[Nivell 
d''us (%)]]&lt;0.3,"Minoritari","Ocasional"))</f>
        <v>Habitual</v>
      </c>
      <c r="M399" s="33" t="s">
        <v>16</v>
      </c>
      <c r="N399" s="33" t="s">
        <v>17</v>
      </c>
      <c r="O399" t="s">
        <v>1222</v>
      </c>
      <c r="P399" t="s">
        <v>1229</v>
      </c>
    </row>
    <row r="400" spans="1:16" x14ac:dyDescent="0.35">
      <c r="A400" s="1">
        <f t="shared" si="7"/>
        <v>399</v>
      </c>
      <c r="B400" s="1" t="s">
        <v>1381</v>
      </c>
      <c r="C400" t="s">
        <v>250</v>
      </c>
      <c r="D400" t="s">
        <v>88</v>
      </c>
      <c r="E400" s="33" t="s">
        <v>81</v>
      </c>
      <c r="F400" s="33" t="s">
        <v>7</v>
      </c>
      <c r="G400" s="33" t="s">
        <v>7</v>
      </c>
      <c r="H400" s="33" t="s">
        <v>7</v>
      </c>
      <c r="I400" s="33" t="s">
        <v>8</v>
      </c>
      <c r="J400" s="33" t="s">
        <v>8</v>
      </c>
      <c r="K400" s="34">
        <v>0.2</v>
      </c>
      <c r="L400" s="34" t="str">
        <f>IF(Noms_de_les_cases4[[#This Row],[Nivell 
d''us (%)]]&gt;0.7,"Habitual",IF(Noms_de_les_cases4[[#This Row],[Nivell 
d''us (%)]]&lt;0.3,"Minoritari","Ocasional"))</f>
        <v>Minoritari</v>
      </c>
      <c r="M400" s="33" t="s">
        <v>16</v>
      </c>
      <c r="N400" s="33" t="s">
        <v>17</v>
      </c>
      <c r="O400" t="s">
        <v>1222</v>
      </c>
      <c r="P400" t="s">
        <v>1225</v>
      </c>
    </row>
    <row r="401" spans="1:16" x14ac:dyDescent="0.35">
      <c r="A401" s="1">
        <f t="shared" si="7"/>
        <v>400</v>
      </c>
      <c r="B401" s="1" t="s">
        <v>1508</v>
      </c>
      <c r="C401" t="s">
        <v>148</v>
      </c>
      <c r="D401" t="s">
        <v>88</v>
      </c>
      <c r="E401" s="33" t="s">
        <v>81</v>
      </c>
      <c r="F401" s="33" t="s">
        <v>7</v>
      </c>
      <c r="G401" s="33" t="s">
        <v>8</v>
      </c>
      <c r="H401" s="33" t="s">
        <v>7</v>
      </c>
      <c r="I401" s="33" t="s">
        <v>8</v>
      </c>
      <c r="J401" s="33" t="s">
        <v>8</v>
      </c>
      <c r="K401" s="34">
        <v>0.2</v>
      </c>
      <c r="L401" s="34" t="str">
        <f>IF(Noms_de_les_cases4[[#This Row],[Nivell 
d''us (%)]]&gt;0.7,"Habitual",IF(Noms_de_les_cases4[[#This Row],[Nivell 
d''us (%)]]&lt;0.3,"Minoritari","Ocasional"))</f>
        <v>Minoritari</v>
      </c>
      <c r="M401" s="33" t="s">
        <v>14</v>
      </c>
      <c r="N401" s="33" t="s">
        <v>17</v>
      </c>
      <c r="O401" t="s">
        <v>1218</v>
      </c>
      <c r="P401" t="s">
        <v>1228</v>
      </c>
    </row>
    <row r="402" spans="1:16" x14ac:dyDescent="0.35">
      <c r="A402" s="1">
        <f t="shared" si="7"/>
        <v>401</v>
      </c>
      <c r="B402" s="1" t="s">
        <v>1478</v>
      </c>
      <c r="C402" t="s">
        <v>988</v>
      </c>
      <c r="D402" t="s">
        <v>89</v>
      </c>
      <c r="E402" s="33" t="s">
        <v>81</v>
      </c>
      <c r="F402" s="33" t="s">
        <v>7</v>
      </c>
      <c r="G402" s="33" t="s">
        <v>7</v>
      </c>
      <c r="H402" s="33" t="s">
        <v>7</v>
      </c>
      <c r="I402" s="33" t="s">
        <v>8</v>
      </c>
      <c r="J402" s="33" t="s">
        <v>8</v>
      </c>
      <c r="K402" s="34">
        <v>0.2</v>
      </c>
      <c r="L402" s="34" t="str">
        <f>IF(Noms_de_les_cases4[[#This Row],[Nivell 
d''us (%)]]&gt;0.7,"Habitual",IF(Noms_de_les_cases4[[#This Row],[Nivell 
d''us (%)]]&lt;0.3,"Minoritari","Ocasional"))</f>
        <v>Minoritari</v>
      </c>
      <c r="M402" s="33" t="s">
        <v>78</v>
      </c>
      <c r="N402" s="33" t="s">
        <v>17</v>
      </c>
      <c r="O402" t="s">
        <v>1218</v>
      </c>
      <c r="P402" t="s">
        <v>1224</v>
      </c>
    </row>
    <row r="403" spans="1:16" x14ac:dyDescent="0.35">
      <c r="A403" s="1">
        <f t="shared" si="7"/>
        <v>402</v>
      </c>
      <c r="B403" s="1" t="s">
        <v>434</v>
      </c>
      <c r="C403" t="s">
        <v>432</v>
      </c>
      <c r="D403" t="s">
        <v>86</v>
      </c>
      <c r="E403" s="33" t="s">
        <v>81</v>
      </c>
      <c r="F403" s="33" t="s">
        <v>7</v>
      </c>
      <c r="G403" s="33" t="s">
        <v>7</v>
      </c>
      <c r="H403" s="33" t="s">
        <v>7</v>
      </c>
      <c r="I403" s="33" t="s">
        <v>8</v>
      </c>
      <c r="J403" s="33" t="s">
        <v>8</v>
      </c>
      <c r="K403" s="34">
        <v>0.4</v>
      </c>
      <c r="L403" s="34" t="str">
        <f>IF(Noms_de_les_cases4[[#This Row],[Nivell 
d''us (%)]]&gt;0.7,"Habitual",IF(Noms_de_les_cases4[[#This Row],[Nivell 
d''us (%)]]&lt;0.3,"Minoritari","Ocasional"))</f>
        <v>Ocasional</v>
      </c>
      <c r="M403" s="33" t="s">
        <v>78</v>
      </c>
      <c r="N403" s="33" t="s">
        <v>19</v>
      </c>
      <c r="O403" t="s">
        <v>1235</v>
      </c>
      <c r="P403" t="s">
        <v>1226</v>
      </c>
    </row>
    <row r="404" spans="1:16" x14ac:dyDescent="0.35">
      <c r="A404" s="1">
        <f t="shared" si="7"/>
        <v>403</v>
      </c>
      <c r="B404" s="1" t="s">
        <v>404</v>
      </c>
      <c r="C404" t="s">
        <v>403</v>
      </c>
      <c r="D404" t="s">
        <v>86</v>
      </c>
      <c r="E404" s="33" t="s">
        <v>81</v>
      </c>
      <c r="F404" s="33" t="s">
        <v>7</v>
      </c>
      <c r="G404" s="33" t="s">
        <v>7</v>
      </c>
      <c r="H404" s="33" t="s">
        <v>7</v>
      </c>
      <c r="I404" s="33" t="s">
        <v>8</v>
      </c>
      <c r="J404" s="33" t="s">
        <v>8</v>
      </c>
      <c r="K404" s="34">
        <v>0.2</v>
      </c>
      <c r="L404" s="34" t="str">
        <f>IF(Noms_de_les_cases4[[#This Row],[Nivell 
d''us (%)]]&gt;0.7,"Habitual",IF(Noms_de_les_cases4[[#This Row],[Nivell 
d''us (%)]]&lt;0.3,"Minoritari","Ocasional"))</f>
        <v>Minoritari</v>
      </c>
      <c r="M404" s="33" t="s">
        <v>78</v>
      </c>
      <c r="N404" s="33" t="s">
        <v>17</v>
      </c>
      <c r="O404" t="s">
        <v>1218</v>
      </c>
      <c r="P404" t="s">
        <v>1225</v>
      </c>
    </row>
    <row r="405" spans="1:16" x14ac:dyDescent="0.35">
      <c r="A405" s="1">
        <f t="shared" si="7"/>
        <v>404</v>
      </c>
      <c r="B405" s="1" t="s">
        <v>574</v>
      </c>
      <c r="C405" t="s">
        <v>1082</v>
      </c>
      <c r="D405" t="s">
        <v>85</v>
      </c>
      <c r="E405" s="33" t="s">
        <v>81</v>
      </c>
      <c r="F405" s="33" t="s">
        <v>7</v>
      </c>
      <c r="G405" s="33" t="s">
        <v>7</v>
      </c>
      <c r="H405" s="33" t="s">
        <v>7</v>
      </c>
      <c r="I405" s="33" t="s">
        <v>7</v>
      </c>
      <c r="J405" s="33" t="s">
        <v>7</v>
      </c>
      <c r="K405" s="34">
        <v>0.6</v>
      </c>
      <c r="L405" s="34" t="str">
        <f>IF(Noms_de_les_cases4[[#This Row],[Nivell 
d''us (%)]]&gt;0.7,"Habitual",IF(Noms_de_les_cases4[[#This Row],[Nivell 
d''us (%)]]&lt;0.3,"Minoritari","Ocasional"))</f>
        <v>Ocasional</v>
      </c>
      <c r="M405" s="33" t="s">
        <v>78</v>
      </c>
      <c r="N405" s="33" t="s">
        <v>17</v>
      </c>
      <c r="O405" t="s">
        <v>1220</v>
      </c>
      <c r="P405" t="s">
        <v>1240</v>
      </c>
    </row>
    <row r="406" spans="1:16" x14ac:dyDescent="0.35">
      <c r="A406" s="1">
        <f t="shared" si="7"/>
        <v>405</v>
      </c>
      <c r="B406" s="1" t="s">
        <v>312</v>
      </c>
      <c r="C406" t="s">
        <v>305</v>
      </c>
      <c r="D406" t="s">
        <v>92</v>
      </c>
      <c r="E406" s="33" t="s">
        <v>81</v>
      </c>
      <c r="F406" s="33" t="s">
        <v>7</v>
      </c>
      <c r="G406" s="33" t="s">
        <v>7</v>
      </c>
      <c r="H406" s="33" t="s">
        <v>7</v>
      </c>
      <c r="I406" s="33" t="s">
        <v>8</v>
      </c>
      <c r="J406" s="33" t="s">
        <v>8</v>
      </c>
      <c r="K406" s="34">
        <v>0.2</v>
      </c>
      <c r="L406" s="34" t="str">
        <f>IF(Noms_de_les_cases4[[#This Row],[Nivell 
d''us (%)]]&gt;0.7,"Habitual",IF(Noms_de_les_cases4[[#This Row],[Nivell 
d''us (%)]]&lt;0.3,"Minoritari","Ocasional"))</f>
        <v>Minoritari</v>
      </c>
      <c r="M406" s="33" t="s">
        <v>15</v>
      </c>
      <c r="N406" s="33" t="s">
        <v>17</v>
      </c>
      <c r="O406" t="s">
        <v>1218</v>
      </c>
      <c r="P406" t="s">
        <v>1268</v>
      </c>
    </row>
    <row r="407" spans="1:16" x14ac:dyDescent="0.35">
      <c r="A407" s="1">
        <f t="shared" si="7"/>
        <v>406</v>
      </c>
      <c r="B407" s="1" t="s">
        <v>715</v>
      </c>
      <c r="C407" t="s">
        <v>716</v>
      </c>
      <c r="D407" t="s">
        <v>84</v>
      </c>
      <c r="E407" s="33" t="s">
        <v>81</v>
      </c>
      <c r="F407" s="33" t="s">
        <v>7</v>
      </c>
      <c r="G407" s="33" t="s">
        <v>7</v>
      </c>
      <c r="H407" s="33" t="s">
        <v>7</v>
      </c>
      <c r="I407" s="33" t="s">
        <v>7</v>
      </c>
      <c r="J407" s="33" t="s">
        <v>7</v>
      </c>
      <c r="K407" s="34">
        <v>0.6</v>
      </c>
      <c r="L407" s="34" t="str">
        <f>IF(Noms_de_les_cases4[[#This Row],[Nivell 
d''us (%)]]&gt;0.7,"Habitual",IF(Noms_de_les_cases4[[#This Row],[Nivell 
d''us (%)]]&lt;0.3,"Minoritari","Ocasional"))</f>
        <v>Ocasional</v>
      </c>
      <c r="M407" s="33" t="s">
        <v>15</v>
      </c>
      <c r="N407" s="33" t="s">
        <v>17</v>
      </c>
      <c r="O407" t="s">
        <v>1221</v>
      </c>
      <c r="P407" t="s">
        <v>1270</v>
      </c>
    </row>
    <row r="408" spans="1:16" x14ac:dyDescent="0.35">
      <c r="A408" s="1">
        <f t="shared" si="7"/>
        <v>407</v>
      </c>
      <c r="B408" s="1" t="s">
        <v>616</v>
      </c>
      <c r="C408" t="s">
        <v>617</v>
      </c>
      <c r="D408" t="s">
        <v>85</v>
      </c>
      <c r="E408" s="33" t="s">
        <v>81</v>
      </c>
      <c r="F408" s="33" t="s">
        <v>7</v>
      </c>
      <c r="G408" s="33" t="s">
        <v>7</v>
      </c>
      <c r="H408" s="33" t="s">
        <v>7</v>
      </c>
      <c r="I408" s="33" t="s">
        <v>7</v>
      </c>
      <c r="J408" s="33" t="s">
        <v>7</v>
      </c>
      <c r="K408" s="34">
        <v>0.8</v>
      </c>
      <c r="L408" s="34" t="str">
        <f>IF(Noms_de_les_cases4[[#This Row],[Nivell 
d''us (%)]]&gt;0.7,"Habitual",IF(Noms_de_les_cases4[[#This Row],[Nivell 
d''us (%)]]&lt;0.3,"Minoritari","Ocasional"))</f>
        <v>Habitual</v>
      </c>
      <c r="M408" s="33" t="s">
        <v>14</v>
      </c>
      <c r="N408" s="33" t="s">
        <v>17</v>
      </c>
      <c r="O408" t="s">
        <v>1218</v>
      </c>
      <c r="P408" t="s">
        <v>1228</v>
      </c>
    </row>
    <row r="409" spans="1:16" x14ac:dyDescent="0.35">
      <c r="A409" s="1">
        <f t="shared" si="7"/>
        <v>408</v>
      </c>
      <c r="B409" s="1" t="s">
        <v>1471</v>
      </c>
      <c r="C409" t="s">
        <v>982</v>
      </c>
      <c r="D409" t="s">
        <v>89</v>
      </c>
      <c r="E409" s="33" t="s">
        <v>81</v>
      </c>
      <c r="F409" s="33" t="s">
        <v>7</v>
      </c>
      <c r="G409" s="33" t="s">
        <v>7</v>
      </c>
      <c r="H409" s="33" t="s">
        <v>7</v>
      </c>
      <c r="I409" s="33" t="s">
        <v>8</v>
      </c>
      <c r="J409" s="33" t="s">
        <v>8</v>
      </c>
      <c r="K409" s="34">
        <v>0.2</v>
      </c>
      <c r="L409" s="34" t="str">
        <f>IF(Noms_de_les_cases4[[#This Row],[Nivell 
d''us (%)]]&gt;0.7,"Habitual",IF(Noms_de_les_cases4[[#This Row],[Nivell 
d''us (%)]]&lt;0.3,"Minoritari","Ocasional"))</f>
        <v>Minoritari</v>
      </c>
      <c r="M409" s="33" t="s">
        <v>16</v>
      </c>
      <c r="N409" s="33" t="s">
        <v>17</v>
      </c>
      <c r="O409" t="s">
        <v>1221</v>
      </c>
      <c r="P409" t="s">
        <v>1239</v>
      </c>
    </row>
    <row r="410" spans="1:16" x14ac:dyDescent="0.35">
      <c r="A410" s="1">
        <f t="shared" si="7"/>
        <v>409</v>
      </c>
      <c r="B410" s="1" t="s">
        <v>710</v>
      </c>
      <c r="C410" t="s">
        <v>762</v>
      </c>
      <c r="D410" t="s">
        <v>24</v>
      </c>
      <c r="E410" s="33" t="s">
        <v>81</v>
      </c>
      <c r="F410" s="33" t="s">
        <v>7</v>
      </c>
      <c r="G410" s="33" t="s">
        <v>7</v>
      </c>
      <c r="H410" s="33" t="s">
        <v>7</v>
      </c>
      <c r="I410" s="33" t="s">
        <v>7</v>
      </c>
      <c r="J410" s="33" t="s">
        <v>7</v>
      </c>
      <c r="K410" s="34">
        <v>1</v>
      </c>
      <c r="L410" s="34" t="str">
        <f>IF(Noms_de_les_cases4[[#This Row],[Nivell 
d''us (%)]]&gt;0.7,"Habitual",IF(Noms_de_les_cases4[[#This Row],[Nivell 
d''us (%)]]&lt;0.3,"Minoritari","Ocasional"))</f>
        <v>Habitual</v>
      </c>
      <c r="M410" s="33" t="s">
        <v>15</v>
      </c>
      <c r="N410" s="33" t="s">
        <v>17</v>
      </c>
      <c r="O410" t="s">
        <v>1218</v>
      </c>
      <c r="P410" t="s">
        <v>1268</v>
      </c>
    </row>
    <row r="411" spans="1:16" x14ac:dyDescent="0.35">
      <c r="A411" s="1">
        <f t="shared" si="7"/>
        <v>410</v>
      </c>
      <c r="B411" s="1" t="s">
        <v>710</v>
      </c>
      <c r="C411" t="s">
        <v>1080</v>
      </c>
      <c r="D411" t="s">
        <v>84</v>
      </c>
      <c r="E411" s="33" t="s">
        <v>81</v>
      </c>
      <c r="F411" s="33" t="s">
        <v>7</v>
      </c>
      <c r="G411" s="33" t="s">
        <v>7</v>
      </c>
      <c r="H411" s="33" t="s">
        <v>7</v>
      </c>
      <c r="I411" s="33" t="s">
        <v>8</v>
      </c>
      <c r="J411" s="33" t="s">
        <v>7</v>
      </c>
      <c r="K411" s="34">
        <v>0.8</v>
      </c>
      <c r="L411" s="34" t="str">
        <f>IF(Noms_de_les_cases4[[#This Row],[Nivell 
d''us (%)]]&gt;0.7,"Habitual",IF(Noms_de_les_cases4[[#This Row],[Nivell 
d''us (%)]]&lt;0.3,"Minoritari","Ocasional"))</f>
        <v>Habitual</v>
      </c>
      <c r="M411" s="33" t="s">
        <v>15</v>
      </c>
      <c r="N411" s="33" t="s">
        <v>17</v>
      </c>
      <c r="O411" t="s">
        <v>1218</v>
      </c>
      <c r="P411" t="s">
        <v>1268</v>
      </c>
    </row>
    <row r="412" spans="1:16" x14ac:dyDescent="0.35">
      <c r="A412" s="1">
        <f t="shared" si="7"/>
        <v>411</v>
      </c>
      <c r="B412" s="1" t="s">
        <v>842</v>
      </c>
      <c r="C412" t="s">
        <v>965</v>
      </c>
      <c r="D412" t="s">
        <v>89</v>
      </c>
      <c r="E412" s="33" t="s">
        <v>81</v>
      </c>
      <c r="F412" s="33" t="s">
        <v>7</v>
      </c>
      <c r="G412" s="33" t="s">
        <v>7</v>
      </c>
      <c r="H412" s="33" t="s">
        <v>7</v>
      </c>
      <c r="I412" s="33" t="s">
        <v>7</v>
      </c>
      <c r="J412" s="33" t="s">
        <v>7</v>
      </c>
      <c r="K412" s="34">
        <v>0.8</v>
      </c>
      <c r="L412" s="34" t="str">
        <f>IF(Noms_de_les_cases4[[#This Row],[Nivell 
d''us (%)]]&gt;0.7,"Habitual",IF(Noms_de_les_cases4[[#This Row],[Nivell 
d''us (%)]]&lt;0.3,"Minoritari","Ocasional"))</f>
        <v>Habitual</v>
      </c>
      <c r="M412" s="33" t="s">
        <v>14</v>
      </c>
      <c r="N412" s="33" t="s">
        <v>17</v>
      </c>
      <c r="O412" t="s">
        <v>1218</v>
      </c>
      <c r="P412" t="s">
        <v>1228</v>
      </c>
    </row>
    <row r="413" spans="1:16" x14ac:dyDescent="0.35">
      <c r="A413" s="1">
        <f t="shared" si="7"/>
        <v>412</v>
      </c>
      <c r="B413" s="1" t="s">
        <v>842</v>
      </c>
      <c r="C413" t="s">
        <v>843</v>
      </c>
      <c r="D413" t="s">
        <v>181</v>
      </c>
      <c r="E413" s="33" t="s">
        <v>81</v>
      </c>
      <c r="F413" s="33" t="s">
        <v>7</v>
      </c>
      <c r="G413" s="33" t="s">
        <v>7</v>
      </c>
      <c r="H413" s="33" t="s">
        <v>7</v>
      </c>
      <c r="I413" s="33" t="s">
        <v>7</v>
      </c>
      <c r="J413" s="33" t="s">
        <v>7</v>
      </c>
      <c r="K413" s="34">
        <v>0.8</v>
      </c>
      <c r="L413" s="34" t="str">
        <f>IF(Noms_de_les_cases4[[#This Row],[Nivell 
d''us (%)]]&gt;0.7,"Habitual",IF(Noms_de_les_cases4[[#This Row],[Nivell 
d''us (%)]]&lt;0.3,"Minoritari","Ocasional"))</f>
        <v>Habitual</v>
      </c>
      <c r="M413" s="33" t="s">
        <v>14</v>
      </c>
      <c r="N413" s="33" t="s">
        <v>17</v>
      </c>
      <c r="O413" t="s">
        <v>1218</v>
      </c>
      <c r="P413" t="s">
        <v>1228</v>
      </c>
    </row>
    <row r="414" spans="1:16" x14ac:dyDescent="0.35">
      <c r="A414" s="1">
        <f t="shared" si="7"/>
        <v>413</v>
      </c>
      <c r="B414" s="1" t="s">
        <v>931</v>
      </c>
      <c r="C414" t="s">
        <v>932</v>
      </c>
      <c r="D414" t="s">
        <v>89</v>
      </c>
      <c r="E414" s="33" t="s">
        <v>81</v>
      </c>
      <c r="F414" s="33" t="s">
        <v>7</v>
      </c>
      <c r="G414" s="33" t="s">
        <v>7</v>
      </c>
      <c r="H414" s="33" t="s">
        <v>7</v>
      </c>
      <c r="I414" s="33" t="s">
        <v>7</v>
      </c>
      <c r="J414" s="33" t="s">
        <v>7</v>
      </c>
      <c r="K414" s="34">
        <v>1</v>
      </c>
      <c r="L414" s="34" t="str">
        <f>IF(Noms_de_les_cases4[[#This Row],[Nivell 
d''us (%)]]&gt;0.7,"Habitual",IF(Noms_de_les_cases4[[#This Row],[Nivell 
d''us (%)]]&lt;0.3,"Minoritari","Ocasional"))</f>
        <v>Habitual</v>
      </c>
      <c r="M414" s="33" t="s">
        <v>14</v>
      </c>
      <c r="N414" s="33" t="s">
        <v>17</v>
      </c>
      <c r="O414" t="s">
        <v>1218</v>
      </c>
      <c r="P414" t="s">
        <v>1228</v>
      </c>
    </row>
    <row r="415" spans="1:16" x14ac:dyDescent="0.35">
      <c r="A415" s="1">
        <f t="shared" si="7"/>
        <v>414</v>
      </c>
      <c r="B415" s="1" t="s">
        <v>48</v>
      </c>
      <c r="C415" t="s">
        <v>435</v>
      </c>
      <c r="D415" t="s">
        <v>86</v>
      </c>
      <c r="E415" s="33" t="s">
        <v>81</v>
      </c>
      <c r="F415" s="33" t="s">
        <v>7</v>
      </c>
      <c r="G415" s="33" t="s">
        <v>7</v>
      </c>
      <c r="H415" s="33" t="s">
        <v>7</v>
      </c>
      <c r="I415" s="33" t="s">
        <v>8</v>
      </c>
      <c r="J415" s="33" t="s">
        <v>7</v>
      </c>
      <c r="K415" s="34">
        <v>0.6</v>
      </c>
      <c r="L415" s="34" t="str">
        <f>IF(Noms_de_les_cases4[[#This Row],[Nivell 
d''us (%)]]&gt;0.7,"Habitual",IF(Noms_de_les_cases4[[#This Row],[Nivell 
d''us (%)]]&lt;0.3,"Minoritari","Ocasional"))</f>
        <v>Ocasional</v>
      </c>
      <c r="M415" s="33" t="s">
        <v>14</v>
      </c>
      <c r="N415" s="33" t="s">
        <v>20</v>
      </c>
      <c r="O415" t="s">
        <v>1218</v>
      </c>
      <c r="P415" t="s">
        <v>1228</v>
      </c>
    </row>
    <row r="416" spans="1:16" x14ac:dyDescent="0.35">
      <c r="A416" s="1">
        <f t="shared" si="7"/>
        <v>415</v>
      </c>
      <c r="B416" s="1" t="s">
        <v>48</v>
      </c>
      <c r="C416" t="s">
        <v>45</v>
      </c>
      <c r="D416" t="s">
        <v>6</v>
      </c>
      <c r="E416" s="33" t="s">
        <v>81</v>
      </c>
      <c r="F416" s="33" t="s">
        <v>7</v>
      </c>
      <c r="G416" s="33" t="s">
        <v>7</v>
      </c>
      <c r="H416" s="33" t="s">
        <v>7</v>
      </c>
      <c r="I416" s="33" t="s">
        <v>8</v>
      </c>
      <c r="J416" s="33" t="s">
        <v>7</v>
      </c>
      <c r="K416" s="34">
        <v>0.8</v>
      </c>
      <c r="L416" s="34" t="str">
        <f>IF(Noms_de_les_cases4[[#This Row],[Nivell 
d''us (%)]]&gt;0.7,"Habitual",IF(Noms_de_les_cases4[[#This Row],[Nivell 
d''us (%)]]&lt;0.3,"Minoritari","Ocasional"))</f>
        <v>Habitual</v>
      </c>
      <c r="M416" s="33" t="s">
        <v>14</v>
      </c>
      <c r="N416" s="33" t="s">
        <v>17</v>
      </c>
      <c r="O416" t="s">
        <v>1218</v>
      </c>
      <c r="P416" t="s">
        <v>1228</v>
      </c>
    </row>
    <row r="417" spans="1:16" x14ac:dyDescent="0.35">
      <c r="A417" s="1">
        <f t="shared" si="7"/>
        <v>416</v>
      </c>
      <c r="B417" s="1" t="s">
        <v>71</v>
      </c>
      <c r="C417" t="s">
        <v>70</v>
      </c>
      <c r="D417" t="s">
        <v>6</v>
      </c>
      <c r="E417" s="33" t="s">
        <v>81</v>
      </c>
      <c r="F417" s="33" t="s">
        <v>7</v>
      </c>
      <c r="G417" s="33" t="s">
        <v>7</v>
      </c>
      <c r="H417" s="33" t="s">
        <v>7</v>
      </c>
      <c r="I417" s="33" t="s">
        <v>8</v>
      </c>
      <c r="J417" s="33" t="s">
        <v>8</v>
      </c>
      <c r="K417" s="34">
        <v>0.4</v>
      </c>
      <c r="L417" s="34" t="str">
        <f>IF(Noms_de_les_cases4[[#This Row],[Nivell 
d''us (%)]]&gt;0.7,"Habitual",IF(Noms_de_les_cases4[[#This Row],[Nivell 
d''us (%)]]&lt;0.3,"Minoritari","Ocasional"))</f>
        <v>Ocasional</v>
      </c>
      <c r="M417" s="33" t="s">
        <v>14</v>
      </c>
      <c r="N417" s="33" t="s">
        <v>20</v>
      </c>
      <c r="O417" t="s">
        <v>1235</v>
      </c>
      <c r="P417" t="s">
        <v>1230</v>
      </c>
    </row>
    <row r="418" spans="1:16" x14ac:dyDescent="0.35">
      <c r="A418" s="1">
        <f t="shared" si="7"/>
        <v>417</v>
      </c>
      <c r="B418" s="1" t="s">
        <v>652</v>
      </c>
      <c r="C418" t="s">
        <v>651</v>
      </c>
      <c r="D418" t="s">
        <v>24</v>
      </c>
      <c r="E418" s="33" t="s">
        <v>81</v>
      </c>
      <c r="F418" s="33" t="s">
        <v>7</v>
      </c>
      <c r="G418" s="33" t="s">
        <v>7</v>
      </c>
      <c r="H418" s="33" t="s">
        <v>7</v>
      </c>
      <c r="I418" s="33" t="s">
        <v>8</v>
      </c>
      <c r="J418" s="33" t="s">
        <v>8</v>
      </c>
      <c r="K418" s="34">
        <v>0.4</v>
      </c>
      <c r="L418" s="34" t="str">
        <f>IF(Noms_de_les_cases4[[#This Row],[Nivell 
d''us (%)]]&gt;0.7,"Habitual",IF(Noms_de_les_cases4[[#This Row],[Nivell 
d''us (%)]]&lt;0.3,"Minoritari","Ocasional"))</f>
        <v>Ocasional</v>
      </c>
      <c r="M418" s="33" t="s">
        <v>14</v>
      </c>
      <c r="N418" s="33" t="s">
        <v>18</v>
      </c>
      <c r="O418" t="s">
        <v>1218</v>
      </c>
      <c r="P418" t="s">
        <v>1228</v>
      </c>
    </row>
    <row r="419" spans="1:16" x14ac:dyDescent="0.35">
      <c r="A419" s="1">
        <f t="shared" si="7"/>
        <v>418</v>
      </c>
      <c r="B419" s="1" t="s">
        <v>427</v>
      </c>
      <c r="C419" t="s">
        <v>428</v>
      </c>
      <c r="D419" t="s">
        <v>86</v>
      </c>
      <c r="E419" s="33" t="s">
        <v>81</v>
      </c>
      <c r="F419" s="33" t="s">
        <v>7</v>
      </c>
      <c r="G419" s="33" t="s">
        <v>7</v>
      </c>
      <c r="H419" s="33" t="s">
        <v>7</v>
      </c>
      <c r="I419" s="33" t="s">
        <v>7</v>
      </c>
      <c r="J419" s="33" t="s">
        <v>7</v>
      </c>
      <c r="K419" s="34">
        <v>0.6</v>
      </c>
      <c r="L419" s="34" t="str">
        <f>IF(Noms_de_les_cases4[[#This Row],[Nivell 
d''us (%)]]&gt;0.7,"Habitual",IF(Noms_de_les_cases4[[#This Row],[Nivell 
d''us (%)]]&lt;0.3,"Minoritari","Ocasional"))</f>
        <v>Ocasional</v>
      </c>
      <c r="M419" s="33" t="s">
        <v>15</v>
      </c>
      <c r="N419" s="33" t="s">
        <v>17</v>
      </c>
      <c r="O419" t="s">
        <v>1218</v>
      </c>
      <c r="P419" t="s">
        <v>1228</v>
      </c>
    </row>
    <row r="420" spans="1:16" x14ac:dyDescent="0.35">
      <c r="A420" s="1">
        <f t="shared" si="7"/>
        <v>419</v>
      </c>
      <c r="B420" s="1" t="s">
        <v>257</v>
      </c>
      <c r="C420" t="s">
        <v>258</v>
      </c>
      <c r="D420" t="s">
        <v>88</v>
      </c>
      <c r="E420" s="33" t="s">
        <v>81</v>
      </c>
      <c r="F420" s="33" t="s">
        <v>7</v>
      </c>
      <c r="G420" s="33" t="s">
        <v>7</v>
      </c>
      <c r="H420" s="33" t="s">
        <v>7</v>
      </c>
      <c r="I420" s="33" t="s">
        <v>7</v>
      </c>
      <c r="J420" s="33" t="s">
        <v>7</v>
      </c>
      <c r="K420" s="34">
        <v>0.6</v>
      </c>
      <c r="L420" s="34" t="str">
        <f>IF(Noms_de_les_cases4[[#This Row],[Nivell 
d''us (%)]]&gt;0.7,"Habitual",IF(Noms_de_les_cases4[[#This Row],[Nivell 
d''us (%)]]&lt;0.3,"Minoritari","Ocasional"))</f>
        <v>Ocasional</v>
      </c>
      <c r="M420" s="33" t="s">
        <v>14</v>
      </c>
      <c r="N420" s="33" t="s">
        <v>17</v>
      </c>
      <c r="O420" t="s">
        <v>1218</v>
      </c>
      <c r="P420" t="s">
        <v>1228</v>
      </c>
    </row>
    <row r="421" spans="1:16" x14ac:dyDescent="0.35">
      <c r="A421" s="1">
        <f t="shared" si="7"/>
        <v>420</v>
      </c>
      <c r="B421" s="1" t="s">
        <v>926</v>
      </c>
      <c r="C421" t="s">
        <v>928</v>
      </c>
      <c r="D421" t="s">
        <v>89</v>
      </c>
      <c r="E421" s="33" t="s">
        <v>81</v>
      </c>
      <c r="F421" s="33" t="s">
        <v>7</v>
      </c>
      <c r="G421" s="33" t="s">
        <v>7</v>
      </c>
      <c r="H421" s="33" t="s">
        <v>7</v>
      </c>
      <c r="I421" s="33" t="s">
        <v>7</v>
      </c>
      <c r="J421" s="33" t="s">
        <v>7</v>
      </c>
      <c r="K421" s="34">
        <v>0.6</v>
      </c>
      <c r="L421" s="34" t="str">
        <f>IF(Noms_de_les_cases4[[#This Row],[Nivell 
d''us (%)]]&gt;0.7,"Habitual",IF(Noms_de_les_cases4[[#This Row],[Nivell 
d''us (%)]]&lt;0.3,"Minoritari","Ocasional"))</f>
        <v>Ocasional</v>
      </c>
      <c r="M421" s="33" t="s">
        <v>14</v>
      </c>
      <c r="N421" s="33" t="s">
        <v>17</v>
      </c>
      <c r="O421" t="s">
        <v>1218</v>
      </c>
      <c r="P421" t="s">
        <v>1228</v>
      </c>
    </row>
    <row r="422" spans="1:16" x14ac:dyDescent="0.35">
      <c r="A422" s="1">
        <f t="shared" si="7"/>
        <v>421</v>
      </c>
      <c r="B422" s="1" t="s">
        <v>727</v>
      </c>
      <c r="C422" t="s">
        <v>994</v>
      </c>
      <c r="D422" t="s">
        <v>89</v>
      </c>
      <c r="E422" s="33" t="s">
        <v>81</v>
      </c>
      <c r="F422" s="33" t="s">
        <v>7</v>
      </c>
      <c r="G422" s="33" t="s">
        <v>7</v>
      </c>
      <c r="H422" s="33" t="s">
        <v>7</v>
      </c>
      <c r="I422" s="33" t="s">
        <v>7</v>
      </c>
      <c r="J422" s="33" t="s">
        <v>7</v>
      </c>
      <c r="K422" s="34">
        <v>0.8</v>
      </c>
      <c r="L422" s="34" t="str">
        <f>IF(Noms_de_les_cases4[[#This Row],[Nivell 
d''us (%)]]&gt;0.7,"Habitual",IF(Noms_de_les_cases4[[#This Row],[Nivell 
d''us (%)]]&lt;0.3,"Minoritari","Ocasional"))</f>
        <v>Habitual</v>
      </c>
      <c r="M422" s="33" t="s">
        <v>14</v>
      </c>
      <c r="N422" s="33" t="s">
        <v>17</v>
      </c>
      <c r="O422" t="s">
        <v>1218</v>
      </c>
      <c r="P422" t="s">
        <v>1228</v>
      </c>
    </row>
    <row r="423" spans="1:16" x14ac:dyDescent="0.35">
      <c r="A423" s="1">
        <f t="shared" si="7"/>
        <v>422</v>
      </c>
      <c r="B423" s="1" t="s">
        <v>727</v>
      </c>
      <c r="C423" t="s">
        <v>728</v>
      </c>
      <c r="D423" t="s">
        <v>84</v>
      </c>
      <c r="E423" s="33" t="s">
        <v>81</v>
      </c>
      <c r="F423" s="33" t="s">
        <v>7</v>
      </c>
      <c r="G423" s="33" t="s">
        <v>7</v>
      </c>
      <c r="H423" s="33" t="s">
        <v>7</v>
      </c>
      <c r="I423" s="33" t="s">
        <v>7</v>
      </c>
      <c r="J423" s="33" t="s">
        <v>7</v>
      </c>
      <c r="K423" s="34">
        <v>0.6</v>
      </c>
      <c r="L423" s="34" t="str">
        <f>IF(Noms_de_les_cases4[[#This Row],[Nivell 
d''us (%)]]&gt;0.7,"Habitual",IF(Noms_de_les_cases4[[#This Row],[Nivell 
d''us (%)]]&lt;0.3,"Minoritari","Ocasional"))</f>
        <v>Ocasional</v>
      </c>
      <c r="M423" s="33" t="s">
        <v>14</v>
      </c>
      <c r="N423" s="33" t="s">
        <v>17</v>
      </c>
      <c r="O423" t="s">
        <v>1218</v>
      </c>
      <c r="P423" t="s">
        <v>1228</v>
      </c>
    </row>
    <row r="424" spans="1:16" x14ac:dyDescent="0.35">
      <c r="A424" s="1">
        <f t="shared" si="7"/>
        <v>423</v>
      </c>
      <c r="B424" s="1" t="s">
        <v>1337</v>
      </c>
      <c r="C424" t="s">
        <v>841</v>
      </c>
      <c r="D424" t="s">
        <v>181</v>
      </c>
      <c r="E424" s="33" t="s">
        <v>81</v>
      </c>
      <c r="F424" s="33" t="s">
        <v>7</v>
      </c>
      <c r="G424" s="33" t="s">
        <v>7</v>
      </c>
      <c r="H424" s="33" t="s">
        <v>7</v>
      </c>
      <c r="I424" s="33" t="s">
        <v>8</v>
      </c>
      <c r="J424" s="33" t="s">
        <v>8</v>
      </c>
      <c r="K424" s="34">
        <v>0.4</v>
      </c>
      <c r="L424" s="34" t="str">
        <f>IF(Noms_de_les_cases4[[#This Row],[Nivell 
d''us (%)]]&gt;0.7,"Habitual",IF(Noms_de_les_cases4[[#This Row],[Nivell 
d''us (%)]]&lt;0.3,"Minoritari","Ocasional"))</f>
        <v>Ocasional</v>
      </c>
      <c r="M424" s="33" t="s">
        <v>14</v>
      </c>
      <c r="N424" s="33" t="s">
        <v>17</v>
      </c>
      <c r="O424" t="s">
        <v>1222</v>
      </c>
      <c r="P424" t="s">
        <v>1229</v>
      </c>
    </row>
    <row r="425" spans="1:16" x14ac:dyDescent="0.35">
      <c r="A425" s="1">
        <f t="shared" si="7"/>
        <v>424</v>
      </c>
      <c r="B425" s="1" t="s">
        <v>1512</v>
      </c>
      <c r="C425" t="s">
        <v>227</v>
      </c>
      <c r="D425" t="s">
        <v>88</v>
      </c>
      <c r="E425" s="33" t="s">
        <v>81</v>
      </c>
      <c r="F425" s="33" t="s">
        <v>7</v>
      </c>
      <c r="G425" s="33" t="s">
        <v>7</v>
      </c>
      <c r="H425" s="33" t="s">
        <v>7</v>
      </c>
      <c r="I425" s="33" t="s">
        <v>8</v>
      </c>
      <c r="J425" s="33" t="s">
        <v>8</v>
      </c>
      <c r="K425" s="34">
        <v>0.2</v>
      </c>
      <c r="L425" s="34" t="str">
        <f>IF(Noms_de_les_cases4[[#This Row],[Nivell 
d''us (%)]]&gt;0.7,"Habitual",IF(Noms_de_les_cases4[[#This Row],[Nivell 
d''us (%)]]&lt;0.3,"Minoritari","Ocasional"))</f>
        <v>Minoritari</v>
      </c>
      <c r="M425" s="33" t="s">
        <v>14</v>
      </c>
      <c r="N425" s="33" t="s">
        <v>17</v>
      </c>
      <c r="O425" t="s">
        <v>1222</v>
      </c>
      <c r="P425" t="s">
        <v>1229</v>
      </c>
    </row>
    <row r="426" spans="1:16" x14ac:dyDescent="0.35">
      <c r="A426" s="1">
        <f t="shared" si="7"/>
        <v>425</v>
      </c>
      <c r="B426" s="1" t="s">
        <v>69</v>
      </c>
      <c r="C426" t="s">
        <v>70</v>
      </c>
      <c r="D426" t="s">
        <v>6</v>
      </c>
      <c r="E426" s="33" t="s">
        <v>81</v>
      </c>
      <c r="F426" s="33" t="s">
        <v>7</v>
      </c>
      <c r="G426" s="33" t="s">
        <v>7</v>
      </c>
      <c r="H426" s="33" t="s">
        <v>7</v>
      </c>
      <c r="I426" s="33" t="s">
        <v>7</v>
      </c>
      <c r="J426" s="33" t="s">
        <v>8</v>
      </c>
      <c r="K426" s="34">
        <v>0.2</v>
      </c>
      <c r="L426" s="34" t="str">
        <f>IF(Noms_de_les_cases4[[#This Row],[Nivell 
d''us (%)]]&gt;0.7,"Habitual",IF(Noms_de_les_cases4[[#This Row],[Nivell 
d''us (%)]]&lt;0.3,"Minoritari","Ocasional"))</f>
        <v>Minoritari</v>
      </c>
      <c r="M426" s="33" t="s">
        <v>14</v>
      </c>
      <c r="N426" s="33" t="s">
        <v>19</v>
      </c>
      <c r="O426" t="s">
        <v>1222</v>
      </c>
      <c r="P426" t="s">
        <v>1229</v>
      </c>
    </row>
    <row r="427" spans="1:16" x14ac:dyDescent="0.35">
      <c r="A427" s="1">
        <f t="shared" si="7"/>
        <v>426</v>
      </c>
      <c r="B427" s="1" t="s">
        <v>948</v>
      </c>
      <c r="C427" t="s">
        <v>947</v>
      </c>
      <c r="D427" t="s">
        <v>89</v>
      </c>
      <c r="E427" s="33" t="s">
        <v>81</v>
      </c>
      <c r="F427" s="33" t="s">
        <v>7</v>
      </c>
      <c r="G427" s="33" t="s">
        <v>7</v>
      </c>
      <c r="H427" s="33" t="s">
        <v>7</v>
      </c>
      <c r="I427" s="33" t="s">
        <v>8</v>
      </c>
      <c r="J427" s="33" t="s">
        <v>8</v>
      </c>
      <c r="K427" s="34">
        <v>0.2</v>
      </c>
      <c r="L427" s="34" t="str">
        <f>IF(Noms_de_les_cases4[[#This Row],[Nivell 
d''us (%)]]&gt;0.7,"Habitual",IF(Noms_de_les_cases4[[#This Row],[Nivell 
d''us (%)]]&lt;0.3,"Minoritari","Ocasional"))</f>
        <v>Minoritari</v>
      </c>
      <c r="M427" s="33" t="s">
        <v>15</v>
      </c>
      <c r="N427" s="33" t="s">
        <v>17</v>
      </c>
      <c r="O427" t="s">
        <v>1218</v>
      </c>
      <c r="P427" t="s">
        <v>1273</v>
      </c>
    </row>
    <row r="428" spans="1:16" x14ac:dyDescent="0.35">
      <c r="A428" s="1">
        <f t="shared" si="7"/>
        <v>427</v>
      </c>
      <c r="B428" s="1" t="s">
        <v>1053</v>
      </c>
      <c r="C428" t="s">
        <v>632</v>
      </c>
      <c r="D428" t="s">
        <v>84</v>
      </c>
      <c r="E428" s="33" t="s">
        <v>81</v>
      </c>
      <c r="F428" s="33" t="s">
        <v>7</v>
      </c>
      <c r="G428" s="33" t="s">
        <v>7</v>
      </c>
      <c r="H428" s="33" t="s">
        <v>7</v>
      </c>
      <c r="I428" s="33" t="s">
        <v>7</v>
      </c>
      <c r="J428" s="33" t="s">
        <v>7</v>
      </c>
      <c r="K428" s="34">
        <v>0.8</v>
      </c>
      <c r="L428" s="34" t="str">
        <f>IF(Noms_de_les_cases4[[#This Row],[Nivell 
d''us (%)]]&gt;0.7,"Habitual",IF(Noms_de_les_cases4[[#This Row],[Nivell 
d''us (%)]]&lt;0.3,"Minoritari","Ocasional"))</f>
        <v>Habitual</v>
      </c>
      <c r="M428" s="33" t="s">
        <v>14</v>
      </c>
      <c r="N428" s="33" t="s">
        <v>17</v>
      </c>
      <c r="O428" t="s">
        <v>1218</v>
      </c>
      <c r="P428" t="s">
        <v>1228</v>
      </c>
    </row>
    <row r="429" spans="1:16" x14ac:dyDescent="0.35">
      <c r="A429" s="1">
        <f t="shared" si="7"/>
        <v>428</v>
      </c>
      <c r="B429" s="1" t="s">
        <v>1053</v>
      </c>
      <c r="C429" t="s">
        <v>235</v>
      </c>
      <c r="D429" t="s">
        <v>88</v>
      </c>
      <c r="E429" s="33" t="s">
        <v>81</v>
      </c>
      <c r="F429" s="33" t="s">
        <v>7</v>
      </c>
      <c r="G429" s="33" t="s">
        <v>7</v>
      </c>
      <c r="H429" s="33" t="s">
        <v>7</v>
      </c>
      <c r="I429" s="33" t="s">
        <v>8</v>
      </c>
      <c r="J429" s="33" t="s">
        <v>8</v>
      </c>
      <c r="K429" s="34">
        <v>0.2</v>
      </c>
      <c r="L429" s="34" t="str">
        <f>IF(Noms_de_les_cases4[[#This Row],[Nivell 
d''us (%)]]&gt;0.7,"Habitual",IF(Noms_de_les_cases4[[#This Row],[Nivell 
d''us (%)]]&lt;0.3,"Minoritari","Ocasional"))</f>
        <v>Minoritari</v>
      </c>
      <c r="M429" s="33" t="s">
        <v>14</v>
      </c>
      <c r="N429" s="33" t="s">
        <v>17</v>
      </c>
      <c r="O429" t="s">
        <v>1218</v>
      </c>
      <c r="P429" t="s">
        <v>1228</v>
      </c>
    </row>
    <row r="430" spans="1:16" x14ac:dyDescent="0.35">
      <c r="A430" s="1">
        <f t="shared" si="7"/>
        <v>429</v>
      </c>
      <c r="B430" s="1" t="s">
        <v>1053</v>
      </c>
      <c r="C430" t="s">
        <v>67</v>
      </c>
      <c r="D430" t="s">
        <v>6</v>
      </c>
      <c r="E430" s="33" t="s">
        <v>81</v>
      </c>
      <c r="F430" s="33" t="s">
        <v>7</v>
      </c>
      <c r="G430" s="33" t="s">
        <v>7</v>
      </c>
      <c r="H430" s="33" t="s">
        <v>7</v>
      </c>
      <c r="I430" s="33" t="s">
        <v>7</v>
      </c>
      <c r="J430" s="33" t="s">
        <v>7</v>
      </c>
      <c r="K430" s="34">
        <v>0.8</v>
      </c>
      <c r="L430" s="34" t="str">
        <f>IF(Noms_de_les_cases4[[#This Row],[Nivell 
d''us (%)]]&gt;0.7,"Habitual",IF(Noms_de_les_cases4[[#This Row],[Nivell 
d''us (%)]]&lt;0.3,"Minoritari","Ocasional"))</f>
        <v>Habitual</v>
      </c>
      <c r="M430" s="33" t="s">
        <v>15</v>
      </c>
      <c r="N430" s="33" t="s">
        <v>17</v>
      </c>
      <c r="O430" t="s">
        <v>1218</v>
      </c>
      <c r="P430" t="s">
        <v>1268</v>
      </c>
    </row>
    <row r="431" spans="1:16" x14ac:dyDescent="0.35">
      <c r="A431" s="1">
        <f t="shared" si="7"/>
        <v>430</v>
      </c>
      <c r="B431" s="1" t="s">
        <v>1053</v>
      </c>
      <c r="C431" t="s">
        <v>104</v>
      </c>
      <c r="D431" t="s">
        <v>90</v>
      </c>
      <c r="E431" s="33" t="s">
        <v>81</v>
      </c>
      <c r="F431" s="33" t="s">
        <v>7</v>
      </c>
      <c r="G431" s="33" t="s">
        <v>7</v>
      </c>
      <c r="H431" s="33" t="s">
        <v>7</v>
      </c>
      <c r="I431" s="33" t="s">
        <v>8</v>
      </c>
      <c r="J431" s="33" t="s">
        <v>7</v>
      </c>
      <c r="K431" s="34">
        <v>0.6</v>
      </c>
      <c r="L431" s="34" t="str">
        <f>IF(Noms_de_les_cases4[[#This Row],[Nivell 
d''us (%)]]&gt;0.7,"Habitual",IF(Noms_de_les_cases4[[#This Row],[Nivell 
d''us (%)]]&lt;0.3,"Minoritari","Ocasional"))</f>
        <v>Ocasional</v>
      </c>
      <c r="M431" s="33" t="s">
        <v>14</v>
      </c>
      <c r="N431" s="33" t="s">
        <v>17</v>
      </c>
      <c r="O431" t="s">
        <v>1218</v>
      </c>
      <c r="P431" t="s">
        <v>1228</v>
      </c>
    </row>
    <row r="432" spans="1:16" x14ac:dyDescent="0.35">
      <c r="A432" s="1">
        <f t="shared" si="7"/>
        <v>431</v>
      </c>
      <c r="B432" s="1" t="s">
        <v>571</v>
      </c>
      <c r="C432" t="s">
        <v>570</v>
      </c>
      <c r="D432" t="s">
        <v>85</v>
      </c>
      <c r="E432" s="33" t="s">
        <v>81</v>
      </c>
      <c r="F432" s="33" t="s">
        <v>7</v>
      </c>
      <c r="G432" s="33" t="s">
        <v>7</v>
      </c>
      <c r="H432" s="33" t="s">
        <v>7</v>
      </c>
      <c r="I432" s="33" t="s">
        <v>8</v>
      </c>
      <c r="J432" s="33" t="s">
        <v>7</v>
      </c>
      <c r="K432" s="34">
        <v>0.8</v>
      </c>
      <c r="L432" s="34" t="str">
        <f>IF(Noms_de_les_cases4[[#This Row],[Nivell 
d''us (%)]]&gt;0.7,"Habitual",IF(Noms_de_les_cases4[[#This Row],[Nivell 
d''us (%)]]&lt;0.3,"Minoritari","Ocasional"))</f>
        <v>Habitual</v>
      </c>
      <c r="M432" s="33" t="s">
        <v>14</v>
      </c>
      <c r="N432" s="33" t="s">
        <v>19</v>
      </c>
      <c r="O432" t="s">
        <v>1218</v>
      </c>
      <c r="P432" t="s">
        <v>1228</v>
      </c>
    </row>
    <row r="433" spans="1:16" x14ac:dyDescent="0.35">
      <c r="A433" s="1">
        <f t="shared" si="7"/>
        <v>432</v>
      </c>
      <c r="B433" s="1" t="s">
        <v>58</v>
      </c>
      <c r="C433" t="s">
        <v>59</v>
      </c>
      <c r="D433" t="s">
        <v>6</v>
      </c>
      <c r="E433" s="33" t="s">
        <v>81</v>
      </c>
      <c r="F433" s="33" t="s">
        <v>7</v>
      </c>
      <c r="G433" s="33" t="s">
        <v>7</v>
      </c>
      <c r="H433" s="33" t="s">
        <v>7</v>
      </c>
      <c r="I433" s="33" t="s">
        <v>7</v>
      </c>
      <c r="J433" s="33" t="s">
        <v>7</v>
      </c>
      <c r="K433" s="34">
        <v>0.8</v>
      </c>
      <c r="L433" s="34" t="str">
        <f>IF(Noms_de_les_cases4[[#This Row],[Nivell 
d''us (%)]]&gt;0.7,"Habitual",IF(Noms_de_les_cases4[[#This Row],[Nivell 
d''us (%)]]&lt;0.3,"Minoritari","Ocasional"))</f>
        <v>Habitual</v>
      </c>
      <c r="M433" s="33" t="s">
        <v>14</v>
      </c>
      <c r="N433" s="33" t="s">
        <v>17</v>
      </c>
      <c r="O433" t="s">
        <v>1218</v>
      </c>
      <c r="P433" t="s">
        <v>1228</v>
      </c>
    </row>
    <row r="434" spans="1:16" x14ac:dyDescent="0.35">
      <c r="A434" s="1">
        <f t="shared" si="7"/>
        <v>433</v>
      </c>
      <c r="B434" s="1" t="s">
        <v>236</v>
      </c>
      <c r="C434" t="s">
        <v>235</v>
      </c>
      <c r="D434" t="s">
        <v>88</v>
      </c>
      <c r="E434" s="33" t="s">
        <v>81</v>
      </c>
      <c r="F434" s="33" t="s">
        <v>7</v>
      </c>
      <c r="G434" s="33" t="s">
        <v>7</v>
      </c>
      <c r="H434" s="33" t="s">
        <v>7</v>
      </c>
      <c r="I434" s="33" t="s">
        <v>8</v>
      </c>
      <c r="J434" s="33" t="s">
        <v>8</v>
      </c>
      <c r="K434" s="34">
        <v>0.2</v>
      </c>
      <c r="L434" s="34" t="str">
        <f>IF(Noms_de_les_cases4[[#This Row],[Nivell 
d''us (%)]]&gt;0.7,"Habitual",IF(Noms_de_les_cases4[[#This Row],[Nivell 
d''us (%)]]&lt;0.3,"Minoritari","Ocasional"))</f>
        <v>Minoritari</v>
      </c>
      <c r="M434" s="33" t="s">
        <v>15</v>
      </c>
      <c r="N434" s="33" t="s">
        <v>17</v>
      </c>
      <c r="O434" t="s">
        <v>1218</v>
      </c>
      <c r="P434" t="s">
        <v>1268</v>
      </c>
    </row>
    <row r="435" spans="1:16" x14ac:dyDescent="0.35">
      <c r="A435" s="1">
        <f t="shared" si="7"/>
        <v>434</v>
      </c>
      <c r="B435" s="1" t="s">
        <v>1051</v>
      </c>
      <c r="C435" t="s">
        <v>273</v>
      </c>
      <c r="D435" t="s">
        <v>92</v>
      </c>
      <c r="E435" s="33" t="s">
        <v>81</v>
      </c>
      <c r="F435" s="33" t="s">
        <v>7</v>
      </c>
      <c r="G435" s="33" t="s">
        <v>7</v>
      </c>
      <c r="H435" s="33" t="s">
        <v>7</v>
      </c>
      <c r="I435" s="33" t="s">
        <v>8</v>
      </c>
      <c r="J435" s="33" t="s">
        <v>7</v>
      </c>
      <c r="K435" s="34">
        <v>0.6</v>
      </c>
      <c r="L435" s="34" t="str">
        <f>IF(Noms_de_les_cases4[[#This Row],[Nivell 
d''us (%)]]&gt;0.7,"Habitual",IF(Noms_de_les_cases4[[#This Row],[Nivell 
d''us (%)]]&lt;0.3,"Minoritari","Ocasional"))</f>
        <v>Ocasional</v>
      </c>
      <c r="M435" s="33" t="s">
        <v>15</v>
      </c>
      <c r="N435" s="33" t="s">
        <v>18</v>
      </c>
      <c r="O435" t="s">
        <v>1218</v>
      </c>
      <c r="P435" t="s">
        <v>1268</v>
      </c>
    </row>
    <row r="436" spans="1:16" x14ac:dyDescent="0.35">
      <c r="A436" s="1">
        <f t="shared" si="7"/>
        <v>435</v>
      </c>
      <c r="B436" s="1" t="s">
        <v>1213</v>
      </c>
      <c r="C436" t="s">
        <v>419</v>
      </c>
      <c r="D436" t="s">
        <v>86</v>
      </c>
      <c r="E436" s="33" t="s">
        <v>81</v>
      </c>
      <c r="F436" s="33" t="s">
        <v>7</v>
      </c>
      <c r="G436" s="33" t="s">
        <v>7</v>
      </c>
      <c r="H436" s="33" t="s">
        <v>7</v>
      </c>
      <c r="I436" s="33" t="s">
        <v>8</v>
      </c>
      <c r="J436" s="33" t="s">
        <v>7</v>
      </c>
      <c r="K436" s="34">
        <v>0.6</v>
      </c>
      <c r="L436" s="34" t="str">
        <f>IF(Noms_de_les_cases4[[#This Row],[Nivell 
d''us (%)]]&gt;0.7,"Habitual",IF(Noms_de_les_cases4[[#This Row],[Nivell 
d''us (%)]]&lt;0.3,"Minoritari","Ocasional"))</f>
        <v>Ocasional</v>
      </c>
      <c r="M436" s="33" t="s">
        <v>15</v>
      </c>
      <c r="N436" s="33" t="s">
        <v>19</v>
      </c>
      <c r="O436" t="s">
        <v>1221</v>
      </c>
      <c r="P436" t="s">
        <v>1270</v>
      </c>
    </row>
    <row r="437" spans="1:16" x14ac:dyDescent="0.35">
      <c r="A437" s="1">
        <f t="shared" si="7"/>
        <v>436</v>
      </c>
      <c r="B437" s="1" t="s">
        <v>418</v>
      </c>
      <c r="C437" t="s">
        <v>419</v>
      </c>
      <c r="D437" t="s">
        <v>86</v>
      </c>
      <c r="E437" s="33" t="s">
        <v>81</v>
      </c>
      <c r="F437" s="33" t="s">
        <v>7</v>
      </c>
      <c r="G437" s="33" t="s">
        <v>7</v>
      </c>
      <c r="H437" s="33" t="s">
        <v>7</v>
      </c>
      <c r="I437" s="33" t="s">
        <v>7</v>
      </c>
      <c r="J437" s="33" t="s">
        <v>7</v>
      </c>
      <c r="K437" s="34">
        <v>0.6</v>
      </c>
      <c r="L437" s="34" t="str">
        <f>IF(Noms_de_les_cases4[[#This Row],[Nivell 
d''us (%)]]&gt;0.7,"Habitual",IF(Noms_de_les_cases4[[#This Row],[Nivell 
d''us (%)]]&lt;0.3,"Minoritari","Ocasional"))</f>
        <v>Ocasional</v>
      </c>
      <c r="M437" s="33" t="s">
        <v>15</v>
      </c>
      <c r="N437" s="33" t="s">
        <v>19</v>
      </c>
      <c r="O437" t="s">
        <v>1221</v>
      </c>
      <c r="P437" t="s">
        <v>1270</v>
      </c>
    </row>
    <row r="438" spans="1:16" x14ac:dyDescent="0.35">
      <c r="A438" s="1">
        <f t="shared" si="7"/>
        <v>437</v>
      </c>
      <c r="B438" s="1" t="s">
        <v>418</v>
      </c>
      <c r="C438" t="s">
        <v>104</v>
      </c>
      <c r="D438" t="s">
        <v>90</v>
      </c>
      <c r="E438" s="33" t="s">
        <v>81</v>
      </c>
      <c r="F438" s="33" t="s">
        <v>7</v>
      </c>
      <c r="G438" s="33" t="s">
        <v>7</v>
      </c>
      <c r="H438" s="33" t="s">
        <v>7</v>
      </c>
      <c r="I438" s="33" t="s">
        <v>8</v>
      </c>
      <c r="J438" s="33" t="s">
        <v>8</v>
      </c>
      <c r="K438" s="34">
        <v>0.4</v>
      </c>
      <c r="L438" s="34" t="str">
        <f>IF(Noms_de_les_cases4[[#This Row],[Nivell 
d''us (%)]]&gt;0.7,"Habitual",IF(Noms_de_les_cases4[[#This Row],[Nivell 
d''us (%)]]&lt;0.3,"Minoritari","Ocasional"))</f>
        <v>Ocasional</v>
      </c>
      <c r="M438" s="33" t="s">
        <v>15</v>
      </c>
      <c r="N438" s="33" t="s">
        <v>19</v>
      </c>
      <c r="O438" t="s">
        <v>1221</v>
      </c>
      <c r="P438" t="s">
        <v>1270</v>
      </c>
    </row>
    <row r="439" spans="1:16" x14ac:dyDescent="0.35">
      <c r="A439" s="1">
        <f t="shared" si="7"/>
        <v>438</v>
      </c>
      <c r="B439" s="1" t="s">
        <v>260</v>
      </c>
      <c r="C439" t="s">
        <v>261</v>
      </c>
      <c r="D439" t="s">
        <v>88</v>
      </c>
      <c r="E439" s="33" t="s">
        <v>81</v>
      </c>
      <c r="F439" s="33" t="s">
        <v>7</v>
      </c>
      <c r="G439" s="33" t="s">
        <v>7</v>
      </c>
      <c r="H439" s="33" t="s">
        <v>8</v>
      </c>
      <c r="I439" s="33" t="s">
        <v>7</v>
      </c>
      <c r="J439" s="33" t="s">
        <v>8</v>
      </c>
      <c r="K439" s="34">
        <v>0.4</v>
      </c>
      <c r="L439" s="34" t="str">
        <f>IF(Noms_de_les_cases4[[#This Row],[Nivell 
d''us (%)]]&gt;0.7,"Habitual",IF(Noms_de_les_cases4[[#This Row],[Nivell 
d''us (%)]]&lt;0.3,"Minoritari","Ocasional"))</f>
        <v>Ocasional</v>
      </c>
      <c r="M439" s="33" t="s">
        <v>15</v>
      </c>
      <c r="N439" s="33" t="s">
        <v>17</v>
      </c>
      <c r="O439" t="s">
        <v>1218</v>
      </c>
      <c r="P439" t="s">
        <v>1273</v>
      </c>
    </row>
    <row r="440" spans="1:16" x14ac:dyDescent="0.35">
      <c r="A440" s="1">
        <f t="shared" si="7"/>
        <v>439</v>
      </c>
      <c r="B440" s="1" t="s">
        <v>702</v>
      </c>
      <c r="C440" t="s">
        <v>701</v>
      </c>
      <c r="D440" t="s">
        <v>84</v>
      </c>
      <c r="E440" s="33" t="s">
        <v>81</v>
      </c>
      <c r="F440" s="33" t="s">
        <v>7</v>
      </c>
      <c r="G440" s="33" t="s">
        <v>7</v>
      </c>
      <c r="H440" s="33" t="s">
        <v>7</v>
      </c>
      <c r="I440" s="33" t="s">
        <v>8</v>
      </c>
      <c r="J440" s="33" t="s">
        <v>7</v>
      </c>
      <c r="K440" s="34">
        <v>0.6</v>
      </c>
      <c r="L440" s="34" t="str">
        <f>IF(Noms_de_les_cases4[[#This Row],[Nivell 
d''us (%)]]&gt;0.7,"Habitual",IF(Noms_de_les_cases4[[#This Row],[Nivell 
d''us (%)]]&lt;0.3,"Minoritari","Ocasional"))</f>
        <v>Ocasional</v>
      </c>
      <c r="M440" s="33" t="s">
        <v>38</v>
      </c>
      <c r="N440" s="33" t="s">
        <v>17</v>
      </c>
      <c r="O440" t="s">
        <v>1218</v>
      </c>
      <c r="P440" t="s">
        <v>1228</v>
      </c>
    </row>
    <row r="441" spans="1:16" x14ac:dyDescent="0.35">
      <c r="A441" s="1">
        <f t="shared" si="7"/>
        <v>440</v>
      </c>
      <c r="B441" s="1" t="s">
        <v>1473</v>
      </c>
      <c r="C441" t="s">
        <v>983</v>
      </c>
      <c r="D441" t="s">
        <v>89</v>
      </c>
      <c r="E441" s="33" t="s">
        <v>81</v>
      </c>
      <c r="F441" s="33" t="s">
        <v>7</v>
      </c>
      <c r="G441" s="33" t="s">
        <v>7</v>
      </c>
      <c r="H441" s="33" t="s">
        <v>7</v>
      </c>
      <c r="I441" s="33" t="s">
        <v>7</v>
      </c>
      <c r="J441" s="33" t="s">
        <v>7</v>
      </c>
      <c r="K441" s="34">
        <v>0.8</v>
      </c>
      <c r="L441" s="34" t="str">
        <f>IF(Noms_de_les_cases4[[#This Row],[Nivell 
d''us (%)]]&gt;0.7,"Habitual",IF(Noms_de_les_cases4[[#This Row],[Nivell 
d''us (%)]]&lt;0.3,"Minoritari","Ocasional"))</f>
        <v>Habitual</v>
      </c>
      <c r="M441" s="33" t="s">
        <v>14</v>
      </c>
      <c r="N441" s="33" t="s">
        <v>17</v>
      </c>
      <c r="O441" t="s">
        <v>1218</v>
      </c>
      <c r="P441" t="s">
        <v>1228</v>
      </c>
    </row>
    <row r="442" spans="1:16" x14ac:dyDescent="0.35">
      <c r="A442" s="1">
        <f t="shared" si="7"/>
        <v>441</v>
      </c>
      <c r="B442" s="1" t="s">
        <v>976</v>
      </c>
      <c r="C442" t="s">
        <v>975</v>
      </c>
      <c r="D442" t="s">
        <v>89</v>
      </c>
      <c r="E442" s="33" t="s">
        <v>81</v>
      </c>
      <c r="F442" s="33" t="s">
        <v>7</v>
      </c>
      <c r="G442" s="33" t="s">
        <v>7</v>
      </c>
      <c r="H442" s="33" t="s">
        <v>7</v>
      </c>
      <c r="I442" s="33" t="s">
        <v>8</v>
      </c>
      <c r="J442" s="33" t="s">
        <v>7</v>
      </c>
      <c r="K442" s="34">
        <v>0.6</v>
      </c>
      <c r="L442" s="34" t="str">
        <f>IF(Noms_de_les_cases4[[#This Row],[Nivell 
d''us (%)]]&gt;0.7,"Habitual",IF(Noms_de_les_cases4[[#This Row],[Nivell 
d''us (%)]]&lt;0.3,"Minoritari","Ocasional"))</f>
        <v>Ocasional</v>
      </c>
      <c r="M442" s="33" t="s">
        <v>14</v>
      </c>
      <c r="N442" s="33" t="s">
        <v>19</v>
      </c>
      <c r="O442" t="s">
        <v>1218</v>
      </c>
      <c r="P442" t="s">
        <v>1228</v>
      </c>
    </row>
    <row r="443" spans="1:16" x14ac:dyDescent="0.35">
      <c r="A443" s="1">
        <f t="shared" si="7"/>
        <v>442</v>
      </c>
      <c r="B443" s="1" t="s">
        <v>718</v>
      </c>
      <c r="C443" t="s">
        <v>716</v>
      </c>
      <c r="D443" t="s">
        <v>84</v>
      </c>
      <c r="E443" s="33" t="s">
        <v>81</v>
      </c>
      <c r="F443" s="33" t="s">
        <v>7</v>
      </c>
      <c r="G443" s="33" t="s">
        <v>7</v>
      </c>
      <c r="H443" s="33" t="s">
        <v>7</v>
      </c>
      <c r="I443" s="33" t="s">
        <v>8</v>
      </c>
      <c r="J443" s="33" t="s">
        <v>7</v>
      </c>
      <c r="K443" s="34">
        <v>0.8</v>
      </c>
      <c r="L443" s="34" t="str">
        <f>IF(Noms_de_les_cases4[[#This Row],[Nivell 
d''us (%)]]&gt;0.7,"Habitual",IF(Noms_de_les_cases4[[#This Row],[Nivell 
d''us (%)]]&lt;0.3,"Minoritari","Ocasional"))</f>
        <v>Habitual</v>
      </c>
      <c r="M443" s="33" t="s">
        <v>14</v>
      </c>
      <c r="N443" s="33" t="s">
        <v>19</v>
      </c>
      <c r="O443" t="s">
        <v>1218</v>
      </c>
      <c r="P443" t="s">
        <v>1228</v>
      </c>
    </row>
    <row r="444" spans="1:16" x14ac:dyDescent="0.35">
      <c r="A444" s="1">
        <f t="shared" si="7"/>
        <v>443</v>
      </c>
      <c r="B444" s="1" t="s">
        <v>1426</v>
      </c>
      <c r="C444" t="s">
        <v>1005</v>
      </c>
      <c r="D444" t="s">
        <v>89</v>
      </c>
      <c r="E444" s="33" t="s">
        <v>81</v>
      </c>
      <c r="F444" s="33" t="s">
        <v>7</v>
      </c>
      <c r="G444" s="33" t="s">
        <v>7</v>
      </c>
      <c r="H444" s="33" t="s">
        <v>7</v>
      </c>
      <c r="I444" s="33" t="s">
        <v>8</v>
      </c>
      <c r="J444" s="33" t="s">
        <v>7</v>
      </c>
      <c r="K444" s="34">
        <v>0.6</v>
      </c>
      <c r="L444" s="34" t="str">
        <f>IF(Noms_de_les_cases4[[#This Row],[Nivell 
d''us (%)]]&gt;0.7,"Habitual",IF(Noms_de_les_cases4[[#This Row],[Nivell 
d''us (%)]]&lt;0.3,"Minoritari","Ocasional"))</f>
        <v>Ocasional</v>
      </c>
      <c r="M444" s="33" t="s">
        <v>78</v>
      </c>
      <c r="N444" s="33" t="s">
        <v>20</v>
      </c>
      <c r="O444" t="s">
        <v>1235</v>
      </c>
      <c r="P444" t="s">
        <v>1226</v>
      </c>
    </row>
    <row r="445" spans="1:16" x14ac:dyDescent="0.35">
      <c r="A445" s="1">
        <f t="shared" si="7"/>
        <v>444</v>
      </c>
      <c r="B445" s="1" t="s">
        <v>350</v>
      </c>
      <c r="C445" t="s">
        <v>351</v>
      </c>
      <c r="D445" t="s">
        <v>92</v>
      </c>
      <c r="E445" s="33" t="s">
        <v>81</v>
      </c>
      <c r="F445" s="33" t="s">
        <v>7</v>
      </c>
      <c r="G445" s="33" t="s">
        <v>7</v>
      </c>
      <c r="H445" s="33" t="s">
        <v>7</v>
      </c>
      <c r="I445" s="33" t="s">
        <v>7</v>
      </c>
      <c r="J445" s="33" t="s">
        <v>7</v>
      </c>
      <c r="K445" s="34">
        <v>0.8</v>
      </c>
      <c r="L445" s="34" t="str">
        <f>IF(Noms_de_les_cases4[[#This Row],[Nivell 
d''us (%)]]&gt;0.7,"Habitual",IF(Noms_de_les_cases4[[#This Row],[Nivell 
d''us (%)]]&lt;0.3,"Minoritari","Ocasional"))</f>
        <v>Habitual</v>
      </c>
      <c r="M445" s="33" t="s">
        <v>14</v>
      </c>
      <c r="N445" s="33" t="s">
        <v>17</v>
      </c>
      <c r="O445" t="s">
        <v>1222</v>
      </c>
      <c r="P445" t="s">
        <v>1229</v>
      </c>
    </row>
    <row r="446" spans="1:16" x14ac:dyDescent="0.35">
      <c r="A446" s="1">
        <f t="shared" si="7"/>
        <v>445</v>
      </c>
      <c r="B446" s="1" t="s">
        <v>602</v>
      </c>
      <c r="C446" t="s">
        <v>603</v>
      </c>
      <c r="D446" t="s">
        <v>85</v>
      </c>
      <c r="E446" s="33" t="s">
        <v>81</v>
      </c>
      <c r="F446" s="33" t="s">
        <v>7</v>
      </c>
      <c r="G446" s="33" t="s">
        <v>7</v>
      </c>
      <c r="H446" s="33" t="s">
        <v>7</v>
      </c>
      <c r="I446" s="33" t="s">
        <v>7</v>
      </c>
      <c r="J446" s="33" t="s">
        <v>7</v>
      </c>
      <c r="K446" s="34">
        <v>0.6</v>
      </c>
      <c r="L446" s="34" t="str">
        <f>IF(Noms_de_les_cases4[[#This Row],[Nivell 
d''us (%)]]&gt;0.7,"Habitual",IF(Noms_de_les_cases4[[#This Row],[Nivell 
d''us (%)]]&lt;0.3,"Minoritari","Ocasional"))</f>
        <v>Ocasional</v>
      </c>
      <c r="M446" s="33" t="s">
        <v>14</v>
      </c>
      <c r="N446" s="33" t="s">
        <v>17</v>
      </c>
      <c r="O446" t="s">
        <v>1218</v>
      </c>
      <c r="P446" t="s">
        <v>1228</v>
      </c>
    </row>
    <row r="447" spans="1:16" x14ac:dyDescent="0.35">
      <c r="A447" s="1">
        <f t="shared" si="7"/>
        <v>446</v>
      </c>
      <c r="B447" s="1" t="s">
        <v>138</v>
      </c>
      <c r="C447" t="s">
        <v>137</v>
      </c>
      <c r="D447" t="s">
        <v>90</v>
      </c>
      <c r="E447" s="33" t="s">
        <v>81</v>
      </c>
      <c r="F447" s="33" t="s">
        <v>7</v>
      </c>
      <c r="G447" s="33" t="s">
        <v>7</v>
      </c>
      <c r="H447" s="33" t="s">
        <v>7</v>
      </c>
      <c r="I447" s="33" t="s">
        <v>8</v>
      </c>
      <c r="J447" s="33" t="s">
        <v>8</v>
      </c>
      <c r="K447" s="34">
        <v>0.4</v>
      </c>
      <c r="L447" s="34" t="str">
        <f>IF(Noms_de_les_cases4[[#This Row],[Nivell 
d''us (%)]]&gt;0.7,"Habitual",IF(Noms_de_les_cases4[[#This Row],[Nivell 
d''us (%)]]&lt;0.3,"Minoritari","Ocasional"))</f>
        <v>Ocasional</v>
      </c>
      <c r="M447" s="33" t="s">
        <v>16</v>
      </c>
      <c r="N447" s="33" t="s">
        <v>18</v>
      </c>
      <c r="O447" t="s">
        <v>1221</v>
      </c>
      <c r="P447" t="s">
        <v>1239</v>
      </c>
    </row>
    <row r="448" spans="1:16" x14ac:dyDescent="0.35">
      <c r="A448" s="1">
        <f t="shared" si="7"/>
        <v>447</v>
      </c>
      <c r="B448" s="1" t="s">
        <v>151</v>
      </c>
      <c r="C448" t="s">
        <v>1465</v>
      </c>
      <c r="D448" t="s">
        <v>89</v>
      </c>
      <c r="E448" s="33" t="s">
        <v>81</v>
      </c>
      <c r="F448" s="33" t="s">
        <v>7</v>
      </c>
      <c r="G448" s="33" t="s">
        <v>8</v>
      </c>
      <c r="H448" s="33" t="s">
        <v>7</v>
      </c>
      <c r="I448" s="33" t="s">
        <v>8</v>
      </c>
      <c r="J448" s="33" t="s">
        <v>8</v>
      </c>
      <c r="K448" s="34">
        <v>0.2</v>
      </c>
      <c r="L448" s="34" t="str">
        <f>IF(Noms_de_les_cases4[[#This Row],[Nivell 
d''us (%)]]&gt;0.7,"Habitual",IF(Noms_de_les_cases4[[#This Row],[Nivell 
d''us (%)]]&lt;0.3,"Minoritari","Ocasional"))</f>
        <v>Minoritari</v>
      </c>
      <c r="M448" s="33" t="s">
        <v>15</v>
      </c>
      <c r="N448" s="33" t="s">
        <v>18</v>
      </c>
      <c r="O448" t="s">
        <v>1265</v>
      </c>
      <c r="P448" t="s">
        <v>1231</v>
      </c>
    </row>
    <row r="449" spans="1:16" x14ac:dyDescent="0.35">
      <c r="A449" s="1">
        <f t="shared" si="7"/>
        <v>448</v>
      </c>
      <c r="B449" s="1" t="s">
        <v>463</v>
      </c>
      <c r="C449" t="s">
        <v>462</v>
      </c>
      <c r="D449" t="s">
        <v>86</v>
      </c>
      <c r="E449" s="33" t="s">
        <v>81</v>
      </c>
      <c r="F449" s="33" t="s">
        <v>7</v>
      </c>
      <c r="G449" s="33" t="s">
        <v>8</v>
      </c>
      <c r="H449" s="33" t="s">
        <v>7</v>
      </c>
      <c r="I449" s="33" t="s">
        <v>8</v>
      </c>
      <c r="J449" s="33" t="s">
        <v>8</v>
      </c>
      <c r="K449" s="34">
        <v>0.2</v>
      </c>
      <c r="L449" s="34" t="str">
        <f>IF(Noms_de_les_cases4[[#This Row],[Nivell 
d''us (%)]]&gt;0.7,"Habitual",IF(Noms_de_les_cases4[[#This Row],[Nivell 
d''us (%)]]&lt;0.3,"Minoritari","Ocasional"))</f>
        <v>Minoritari</v>
      </c>
      <c r="M449" s="33" t="s">
        <v>78</v>
      </c>
      <c r="N449" s="33" t="s">
        <v>19</v>
      </c>
      <c r="O449" t="s">
        <v>1219</v>
      </c>
      <c r="P449" t="s">
        <v>1225</v>
      </c>
    </row>
    <row r="450" spans="1:16" x14ac:dyDescent="0.35">
      <c r="A450" s="1">
        <f t="shared" si="7"/>
        <v>449</v>
      </c>
      <c r="B450" s="1" t="s">
        <v>498</v>
      </c>
      <c r="C450" t="s">
        <v>499</v>
      </c>
      <c r="D450" t="s">
        <v>87</v>
      </c>
      <c r="E450" s="33" t="s">
        <v>81</v>
      </c>
      <c r="F450" s="33" t="s">
        <v>7</v>
      </c>
      <c r="G450" s="33" t="s">
        <v>7</v>
      </c>
      <c r="H450" s="33" t="s">
        <v>7</v>
      </c>
      <c r="I450" s="33" t="s">
        <v>7</v>
      </c>
      <c r="J450" s="33" t="s">
        <v>7</v>
      </c>
      <c r="K450" s="34">
        <v>0.6</v>
      </c>
      <c r="L450" s="34" t="str">
        <f>IF(Noms_de_les_cases4[[#This Row],[Nivell 
d''us (%)]]&gt;0.7,"Habitual",IF(Noms_de_les_cases4[[#This Row],[Nivell 
d''us (%)]]&lt;0.3,"Minoritari","Ocasional"))</f>
        <v>Ocasional</v>
      </c>
      <c r="M450" s="33" t="s">
        <v>14</v>
      </c>
      <c r="N450" s="33" t="s">
        <v>17</v>
      </c>
      <c r="O450" t="s">
        <v>1218</v>
      </c>
      <c r="P450" t="s">
        <v>1228</v>
      </c>
    </row>
    <row r="451" spans="1:16" x14ac:dyDescent="0.35">
      <c r="A451" s="1">
        <f t="shared" ref="A451:A514" si="8">A450+1</f>
        <v>450</v>
      </c>
      <c r="B451" s="1" t="s">
        <v>40</v>
      </c>
      <c r="C451" t="s">
        <v>41</v>
      </c>
      <c r="D451" t="s">
        <v>6</v>
      </c>
      <c r="E451" s="33" t="s">
        <v>81</v>
      </c>
      <c r="F451" s="33" t="s">
        <v>7</v>
      </c>
      <c r="G451" s="33" t="s">
        <v>7</v>
      </c>
      <c r="H451" s="33" t="s">
        <v>7</v>
      </c>
      <c r="I451" s="33" t="s">
        <v>7</v>
      </c>
      <c r="J451" s="33" t="s">
        <v>7</v>
      </c>
      <c r="K451" s="34">
        <v>0.8</v>
      </c>
      <c r="L451" s="34" t="str">
        <f>IF(Noms_de_les_cases4[[#This Row],[Nivell 
d''us (%)]]&gt;0.7,"Habitual",IF(Noms_de_les_cases4[[#This Row],[Nivell 
d''us (%)]]&lt;0.3,"Minoritari","Ocasional"))</f>
        <v>Habitual</v>
      </c>
      <c r="M451" s="33" t="s">
        <v>38</v>
      </c>
      <c r="N451" s="33" t="s">
        <v>17</v>
      </c>
      <c r="O451" t="s">
        <v>1218</v>
      </c>
      <c r="P451" t="s">
        <v>1228</v>
      </c>
    </row>
    <row r="452" spans="1:16" x14ac:dyDescent="0.35">
      <c r="A452" s="1">
        <f t="shared" si="8"/>
        <v>451</v>
      </c>
      <c r="B452" s="1" t="s">
        <v>779</v>
      </c>
      <c r="C452" t="s">
        <v>780</v>
      </c>
      <c r="D452" t="s">
        <v>24</v>
      </c>
      <c r="E452" s="33" t="s">
        <v>81</v>
      </c>
      <c r="F452" s="33" t="s">
        <v>7</v>
      </c>
      <c r="G452" s="33" t="s">
        <v>7</v>
      </c>
      <c r="H452" s="33" t="s">
        <v>7</v>
      </c>
      <c r="I452" s="33" t="s">
        <v>7</v>
      </c>
      <c r="J452" s="33" t="s">
        <v>7</v>
      </c>
      <c r="K452" s="34">
        <v>0.8</v>
      </c>
      <c r="L452" s="34" t="str">
        <f>IF(Noms_de_les_cases4[[#This Row],[Nivell 
d''us (%)]]&gt;0.7,"Habitual",IF(Noms_de_les_cases4[[#This Row],[Nivell 
d''us (%)]]&lt;0.3,"Minoritari","Ocasional"))</f>
        <v>Habitual</v>
      </c>
      <c r="M452" s="33" t="s">
        <v>14</v>
      </c>
      <c r="N452" s="33" t="s">
        <v>17</v>
      </c>
      <c r="O452" t="s">
        <v>1218</v>
      </c>
      <c r="P452" t="s">
        <v>1228</v>
      </c>
    </row>
    <row r="453" spans="1:16" x14ac:dyDescent="0.35">
      <c r="A453" s="1">
        <f t="shared" si="8"/>
        <v>452</v>
      </c>
      <c r="B453" s="1" t="s">
        <v>93</v>
      </c>
      <c r="C453" t="s">
        <v>94</v>
      </c>
      <c r="D453" t="s">
        <v>90</v>
      </c>
      <c r="E453" s="33" t="s">
        <v>81</v>
      </c>
      <c r="F453" s="33" t="s">
        <v>7</v>
      </c>
      <c r="G453" s="33" t="s">
        <v>7</v>
      </c>
      <c r="H453" s="33" t="s">
        <v>7</v>
      </c>
      <c r="I453" s="33" t="s">
        <v>7</v>
      </c>
      <c r="J453" s="33" t="s">
        <v>7</v>
      </c>
      <c r="K453" s="34">
        <v>0.6</v>
      </c>
      <c r="L453" s="34" t="str">
        <f>IF(Noms_de_les_cases4[[#This Row],[Nivell 
d''us (%)]]&gt;0.7,"Habitual",IF(Noms_de_les_cases4[[#This Row],[Nivell 
d''us (%)]]&lt;0.3,"Minoritari","Ocasional"))</f>
        <v>Ocasional</v>
      </c>
      <c r="M453" s="33" t="s">
        <v>16</v>
      </c>
      <c r="N453" s="33" t="s">
        <v>17</v>
      </c>
      <c r="O453" t="s">
        <v>1222</v>
      </c>
      <c r="P453" t="s">
        <v>1240</v>
      </c>
    </row>
    <row r="454" spans="1:16" x14ac:dyDescent="0.35">
      <c r="A454" s="1">
        <f t="shared" si="8"/>
        <v>453</v>
      </c>
      <c r="B454" s="1" t="s">
        <v>1515</v>
      </c>
      <c r="C454" t="s">
        <v>387</v>
      </c>
      <c r="D454" t="s">
        <v>92</v>
      </c>
      <c r="E454" s="33" t="s">
        <v>81</v>
      </c>
      <c r="F454" s="33" t="s">
        <v>7</v>
      </c>
      <c r="G454" s="33" t="s">
        <v>7</v>
      </c>
      <c r="H454" s="33" t="s">
        <v>7</v>
      </c>
      <c r="I454" s="33" t="s">
        <v>8</v>
      </c>
      <c r="J454" s="33" t="s">
        <v>8</v>
      </c>
      <c r="K454" s="34">
        <v>0.2</v>
      </c>
      <c r="L454" s="34" t="str">
        <f>IF(Noms_de_les_cases4[[#This Row],[Nivell 
d''us (%)]]&gt;0.7,"Habitual",IF(Noms_de_les_cases4[[#This Row],[Nivell 
d''us (%)]]&lt;0.3,"Minoritari","Ocasional"))</f>
        <v>Minoritari</v>
      </c>
      <c r="M454" s="33" t="s">
        <v>16</v>
      </c>
      <c r="N454" s="33" t="s">
        <v>17</v>
      </c>
      <c r="O454" t="s">
        <v>1221</v>
      </c>
      <c r="P454" t="s">
        <v>1239</v>
      </c>
    </row>
    <row r="455" spans="1:16" x14ac:dyDescent="0.35">
      <c r="A455" s="1">
        <f t="shared" si="8"/>
        <v>454</v>
      </c>
      <c r="B455" s="1" t="s">
        <v>317</v>
      </c>
      <c r="C455" t="s">
        <v>318</v>
      </c>
      <c r="D455" t="s">
        <v>92</v>
      </c>
      <c r="E455" s="33" t="s">
        <v>81</v>
      </c>
      <c r="F455" s="33" t="s">
        <v>7</v>
      </c>
      <c r="G455" s="33" t="s">
        <v>7</v>
      </c>
      <c r="H455" s="33" t="s">
        <v>7</v>
      </c>
      <c r="I455" s="33" t="s">
        <v>7</v>
      </c>
      <c r="J455" s="33" t="s">
        <v>8</v>
      </c>
      <c r="K455" s="34">
        <v>0.4</v>
      </c>
      <c r="L455" s="34" t="str">
        <f>IF(Noms_de_les_cases4[[#This Row],[Nivell 
d''us (%)]]&gt;0.7,"Habitual",IF(Noms_de_les_cases4[[#This Row],[Nivell 
d''us (%)]]&lt;0.3,"Minoritari","Ocasional"))</f>
        <v>Ocasional</v>
      </c>
      <c r="M455" s="33" t="s">
        <v>16</v>
      </c>
      <c r="N455" s="33" t="s">
        <v>17</v>
      </c>
      <c r="O455" t="s">
        <v>1221</v>
      </c>
      <c r="P455" t="s">
        <v>1239</v>
      </c>
    </row>
    <row r="456" spans="1:16" x14ac:dyDescent="0.35">
      <c r="A456" s="1">
        <f t="shared" si="8"/>
        <v>455</v>
      </c>
      <c r="B456" s="1" t="s">
        <v>1469</v>
      </c>
      <c r="C456" t="s">
        <v>971</v>
      </c>
      <c r="D456" t="s">
        <v>89</v>
      </c>
      <c r="E456" s="33" t="s">
        <v>81</v>
      </c>
      <c r="F456" s="33" t="s">
        <v>7</v>
      </c>
      <c r="G456" s="33" t="s">
        <v>8</v>
      </c>
      <c r="H456" s="33" t="s">
        <v>7</v>
      </c>
      <c r="I456" s="33" t="s">
        <v>8</v>
      </c>
      <c r="J456" s="33" t="s">
        <v>8</v>
      </c>
      <c r="K456" s="34">
        <v>0.2</v>
      </c>
      <c r="L456" s="34" t="str">
        <f>IF(Noms_de_les_cases4[[#This Row],[Nivell 
d''us (%)]]&gt;0.7,"Habitual",IF(Noms_de_les_cases4[[#This Row],[Nivell 
d''us (%)]]&lt;0.3,"Minoritari","Ocasional"))</f>
        <v>Minoritari</v>
      </c>
      <c r="M456" s="33" t="s">
        <v>38</v>
      </c>
      <c r="N456" s="33" t="s">
        <v>17</v>
      </c>
      <c r="O456" t="s">
        <v>1218</v>
      </c>
      <c r="P456" t="s">
        <v>1268</v>
      </c>
    </row>
    <row r="457" spans="1:16" x14ac:dyDescent="0.35">
      <c r="A457" s="1">
        <f t="shared" si="8"/>
        <v>456</v>
      </c>
      <c r="B457" s="1" t="s">
        <v>637</v>
      </c>
      <c r="C457" t="s">
        <v>636</v>
      </c>
      <c r="D457" t="s">
        <v>84</v>
      </c>
      <c r="E457" s="33" t="s">
        <v>81</v>
      </c>
      <c r="F457" s="33" t="s">
        <v>7</v>
      </c>
      <c r="G457" s="33" t="s">
        <v>7</v>
      </c>
      <c r="H457" s="33" t="s">
        <v>7</v>
      </c>
      <c r="I457" s="33" t="s">
        <v>8</v>
      </c>
      <c r="J457" s="33" t="s">
        <v>8</v>
      </c>
      <c r="K457" s="34">
        <v>0.4</v>
      </c>
      <c r="L457" s="34" t="str">
        <f>IF(Noms_de_les_cases4[[#This Row],[Nivell 
d''us (%)]]&gt;0.7,"Habitual",IF(Noms_de_les_cases4[[#This Row],[Nivell 
d''us (%)]]&lt;0.3,"Minoritari","Ocasional"))</f>
        <v>Ocasional</v>
      </c>
      <c r="M457" s="33" t="s">
        <v>78</v>
      </c>
      <c r="N457" s="33" t="s">
        <v>17</v>
      </c>
      <c r="O457" t="s">
        <v>1220</v>
      </c>
      <c r="P457" t="s">
        <v>1240</v>
      </c>
    </row>
    <row r="458" spans="1:16" x14ac:dyDescent="0.35">
      <c r="A458" s="1">
        <f t="shared" si="8"/>
        <v>457</v>
      </c>
      <c r="B458" s="1" t="s">
        <v>486</v>
      </c>
      <c r="C458" t="s">
        <v>485</v>
      </c>
      <c r="D458" t="s">
        <v>87</v>
      </c>
      <c r="E458" s="33" t="s">
        <v>81</v>
      </c>
      <c r="F458" s="33" t="s">
        <v>7</v>
      </c>
      <c r="G458" s="33" t="s">
        <v>7</v>
      </c>
      <c r="H458" s="33" t="s">
        <v>7</v>
      </c>
      <c r="I458" s="33" t="s">
        <v>7</v>
      </c>
      <c r="J458" s="33" t="s">
        <v>8</v>
      </c>
      <c r="K458" s="34">
        <v>0.2</v>
      </c>
      <c r="L458" s="34" t="str">
        <f>IF(Noms_de_les_cases4[[#This Row],[Nivell 
d''us (%)]]&gt;0.7,"Habitual",IF(Noms_de_les_cases4[[#This Row],[Nivell 
d''us (%)]]&lt;0.3,"Minoritari","Ocasional"))</f>
        <v>Minoritari</v>
      </c>
      <c r="M458" s="33" t="s">
        <v>15</v>
      </c>
      <c r="N458" s="33" t="s">
        <v>19</v>
      </c>
      <c r="O458" t="s">
        <v>1238</v>
      </c>
      <c r="P458" t="s">
        <v>1227</v>
      </c>
    </row>
    <row r="459" spans="1:16" x14ac:dyDescent="0.35">
      <c r="A459" s="1">
        <f t="shared" si="8"/>
        <v>458</v>
      </c>
      <c r="B459" s="1" t="s">
        <v>263</v>
      </c>
      <c r="C459" t="s">
        <v>264</v>
      </c>
      <c r="D459" t="s">
        <v>88</v>
      </c>
      <c r="E459" s="33" t="s">
        <v>81</v>
      </c>
      <c r="F459" s="33" t="s">
        <v>7</v>
      </c>
      <c r="G459" s="33" t="s">
        <v>7</v>
      </c>
      <c r="H459" s="33" t="s">
        <v>7</v>
      </c>
      <c r="I459" s="33" t="s">
        <v>7</v>
      </c>
      <c r="J459" s="33" t="s">
        <v>7</v>
      </c>
      <c r="K459" s="34">
        <v>0.6</v>
      </c>
      <c r="L459" s="34" t="str">
        <f>IF(Noms_de_les_cases4[[#This Row],[Nivell 
d''us (%)]]&gt;0.7,"Habitual",IF(Noms_de_les_cases4[[#This Row],[Nivell 
d''us (%)]]&lt;0.3,"Minoritari","Ocasional"))</f>
        <v>Ocasional</v>
      </c>
      <c r="M459" s="33" t="s">
        <v>78</v>
      </c>
      <c r="N459" s="33" t="s">
        <v>17</v>
      </c>
      <c r="O459" t="s">
        <v>1235</v>
      </c>
      <c r="P459" t="s">
        <v>1240</v>
      </c>
    </row>
    <row r="460" spans="1:16" x14ac:dyDescent="0.35">
      <c r="A460" s="1">
        <f t="shared" si="8"/>
        <v>459</v>
      </c>
      <c r="B460" s="1" t="s">
        <v>324</v>
      </c>
      <c r="C460" t="s">
        <v>322</v>
      </c>
      <c r="D460" t="s">
        <v>92</v>
      </c>
      <c r="E460" s="33" t="s">
        <v>81</v>
      </c>
      <c r="F460" s="33" t="s">
        <v>7</v>
      </c>
      <c r="G460" s="33" t="s">
        <v>7</v>
      </c>
      <c r="H460" s="33" t="s">
        <v>7</v>
      </c>
      <c r="I460" s="33" t="s">
        <v>7</v>
      </c>
      <c r="J460" s="33" t="s">
        <v>7</v>
      </c>
      <c r="K460" s="34">
        <v>1</v>
      </c>
      <c r="L460" s="34" t="str">
        <f>IF(Noms_de_les_cases4[[#This Row],[Nivell 
d''us (%)]]&gt;0.7,"Habitual",IF(Noms_de_les_cases4[[#This Row],[Nivell 
d''us (%)]]&lt;0.3,"Minoritari","Ocasional"))</f>
        <v>Habitual</v>
      </c>
      <c r="M460" s="33" t="s">
        <v>78</v>
      </c>
      <c r="N460" s="33" t="s">
        <v>17</v>
      </c>
      <c r="O460" t="s">
        <v>1235</v>
      </c>
      <c r="P460" t="s">
        <v>1226</v>
      </c>
    </row>
    <row r="461" spans="1:16" x14ac:dyDescent="0.35">
      <c r="A461" s="1">
        <f t="shared" si="8"/>
        <v>460</v>
      </c>
      <c r="B461" s="1" t="s">
        <v>494</v>
      </c>
      <c r="C461" t="s">
        <v>495</v>
      </c>
      <c r="D461" t="s">
        <v>87</v>
      </c>
      <c r="E461" s="33" t="s">
        <v>81</v>
      </c>
      <c r="F461" s="33" t="s">
        <v>7</v>
      </c>
      <c r="G461" s="33" t="s">
        <v>7</v>
      </c>
      <c r="H461" s="33" t="s">
        <v>8</v>
      </c>
      <c r="I461" s="33" t="s">
        <v>7</v>
      </c>
      <c r="J461" s="33" t="s">
        <v>8</v>
      </c>
      <c r="K461" s="34">
        <v>0.4</v>
      </c>
      <c r="L461" s="34" t="str">
        <f>IF(Noms_de_les_cases4[[#This Row],[Nivell 
d''us (%)]]&gt;0.7,"Habitual",IF(Noms_de_les_cases4[[#This Row],[Nivell 
d''us (%)]]&lt;0.3,"Minoritari","Ocasional"))</f>
        <v>Ocasional</v>
      </c>
      <c r="M461" s="33" t="s">
        <v>78</v>
      </c>
      <c r="N461" s="33" t="s">
        <v>17</v>
      </c>
      <c r="O461" t="s">
        <v>1235</v>
      </c>
      <c r="P461" t="s">
        <v>1226</v>
      </c>
    </row>
    <row r="462" spans="1:16" x14ac:dyDescent="0.35">
      <c r="A462" s="1">
        <f t="shared" si="8"/>
        <v>461</v>
      </c>
      <c r="B462" s="1" t="s">
        <v>494</v>
      </c>
      <c r="C462" t="s">
        <v>462</v>
      </c>
      <c r="D462" t="s">
        <v>86</v>
      </c>
      <c r="E462" s="33" t="s">
        <v>81</v>
      </c>
      <c r="F462" s="33" t="s">
        <v>7</v>
      </c>
      <c r="G462" s="33" t="s">
        <v>7</v>
      </c>
      <c r="H462" s="33" t="s">
        <v>8</v>
      </c>
      <c r="I462" s="33" t="s">
        <v>7</v>
      </c>
      <c r="J462" s="33" t="s">
        <v>8</v>
      </c>
      <c r="K462" s="34">
        <v>0.4</v>
      </c>
      <c r="L462" s="34" t="str">
        <f>IF(Noms_de_les_cases4[[#This Row],[Nivell 
d''us (%)]]&gt;0.7,"Habitual",IF(Noms_de_les_cases4[[#This Row],[Nivell 
d''us (%)]]&lt;0.3,"Minoritari","Ocasional"))</f>
        <v>Ocasional</v>
      </c>
      <c r="M462" s="33" t="s">
        <v>78</v>
      </c>
      <c r="N462" s="33" t="s">
        <v>17</v>
      </c>
      <c r="O462" t="s">
        <v>1235</v>
      </c>
      <c r="P462" t="s">
        <v>1226</v>
      </c>
    </row>
    <row r="463" spans="1:16" x14ac:dyDescent="0.35">
      <c r="A463" s="1">
        <f t="shared" si="8"/>
        <v>462</v>
      </c>
      <c r="B463" s="1" t="s">
        <v>340</v>
      </c>
      <c r="C463" t="s">
        <v>341</v>
      </c>
      <c r="D463" t="s">
        <v>92</v>
      </c>
      <c r="E463" s="33" t="s">
        <v>81</v>
      </c>
      <c r="F463" s="33" t="s">
        <v>7</v>
      </c>
      <c r="G463" s="33" t="s">
        <v>7</v>
      </c>
      <c r="H463" s="33" t="s">
        <v>8</v>
      </c>
      <c r="I463" s="33" t="s">
        <v>7</v>
      </c>
      <c r="J463" s="33" t="s">
        <v>8</v>
      </c>
      <c r="K463" s="34">
        <v>0.2</v>
      </c>
      <c r="L463" s="34" t="str">
        <f>IF(Noms_de_les_cases4[[#This Row],[Nivell 
d''us (%)]]&gt;0.7,"Habitual",IF(Noms_de_les_cases4[[#This Row],[Nivell 
d''us (%)]]&lt;0.3,"Minoritari","Ocasional"))</f>
        <v>Minoritari</v>
      </c>
      <c r="M463" s="33" t="s">
        <v>15</v>
      </c>
      <c r="N463" s="33" t="s">
        <v>17</v>
      </c>
      <c r="O463" t="s">
        <v>1238</v>
      </c>
      <c r="P463" t="s">
        <v>1227</v>
      </c>
    </row>
    <row r="464" spans="1:16" x14ac:dyDescent="0.35">
      <c r="A464" s="1">
        <f t="shared" si="8"/>
        <v>463</v>
      </c>
      <c r="B464" s="1" t="s">
        <v>829</v>
      </c>
      <c r="C464" t="s">
        <v>827</v>
      </c>
      <c r="D464" t="s">
        <v>181</v>
      </c>
      <c r="E464" s="33" t="s">
        <v>81</v>
      </c>
      <c r="F464" s="33" t="s">
        <v>7</v>
      </c>
      <c r="G464" s="33" t="s">
        <v>7</v>
      </c>
      <c r="H464" s="33" t="s">
        <v>7</v>
      </c>
      <c r="I464" s="33" t="s">
        <v>8</v>
      </c>
      <c r="J464" s="33" t="s">
        <v>8</v>
      </c>
      <c r="K464" s="34">
        <v>0.4</v>
      </c>
      <c r="L464" s="34" t="str">
        <f>IF(Noms_de_les_cases4[[#This Row],[Nivell 
d''us (%)]]&gt;0.7,"Habitual",IF(Noms_de_les_cases4[[#This Row],[Nivell 
d''us (%)]]&lt;0.3,"Minoritari","Ocasional"))</f>
        <v>Ocasional</v>
      </c>
      <c r="M464" s="33" t="s">
        <v>16</v>
      </c>
      <c r="N464" s="33" t="s">
        <v>18</v>
      </c>
      <c r="O464" t="s">
        <v>1220</v>
      </c>
      <c r="P464" t="s">
        <v>1240</v>
      </c>
    </row>
    <row r="465" spans="1:16" x14ac:dyDescent="0.35">
      <c r="A465" s="1">
        <f t="shared" si="8"/>
        <v>464</v>
      </c>
      <c r="B465" s="1" t="s">
        <v>635</v>
      </c>
      <c r="C465" t="s">
        <v>636</v>
      </c>
      <c r="D465" t="s">
        <v>84</v>
      </c>
      <c r="E465" s="33" t="s">
        <v>81</v>
      </c>
      <c r="F465" s="33" t="s">
        <v>7</v>
      </c>
      <c r="G465" s="33" t="s">
        <v>7</v>
      </c>
      <c r="H465" s="33" t="s">
        <v>7</v>
      </c>
      <c r="I465" s="33" t="s">
        <v>7</v>
      </c>
      <c r="J465" s="33" t="s">
        <v>7</v>
      </c>
      <c r="K465" s="34">
        <v>0.6</v>
      </c>
      <c r="L465" s="34" t="str">
        <f>IF(Noms_de_les_cases4[[#This Row],[Nivell 
d''us (%)]]&gt;0.7,"Habitual",IF(Noms_de_les_cases4[[#This Row],[Nivell 
d''us (%)]]&lt;0.3,"Minoritari","Ocasional"))</f>
        <v>Ocasional</v>
      </c>
      <c r="M465" s="33" t="s">
        <v>78</v>
      </c>
      <c r="N465" s="33" t="s">
        <v>17</v>
      </c>
      <c r="O465" t="s">
        <v>1220</v>
      </c>
      <c r="P465" t="s">
        <v>1240</v>
      </c>
    </row>
    <row r="466" spans="1:16" x14ac:dyDescent="0.35">
      <c r="A466" s="1">
        <f t="shared" si="8"/>
        <v>465</v>
      </c>
      <c r="B466" s="1" t="s">
        <v>974</v>
      </c>
      <c r="C466" t="s">
        <v>975</v>
      </c>
      <c r="D466" t="s">
        <v>89</v>
      </c>
      <c r="E466" s="33" t="s">
        <v>81</v>
      </c>
      <c r="F466" s="33" t="s">
        <v>7</v>
      </c>
      <c r="G466" s="33" t="s">
        <v>7</v>
      </c>
      <c r="H466" s="33" t="s">
        <v>7</v>
      </c>
      <c r="I466" s="33" t="s">
        <v>7</v>
      </c>
      <c r="J466" s="33" t="s">
        <v>7</v>
      </c>
      <c r="K466" s="34">
        <v>0.8</v>
      </c>
      <c r="L466" s="34" t="str">
        <f>IF(Noms_de_les_cases4[[#This Row],[Nivell 
d''us (%)]]&gt;0.7,"Habitual",IF(Noms_de_les_cases4[[#This Row],[Nivell 
d''us (%)]]&lt;0.3,"Minoritari","Ocasional"))</f>
        <v>Habitual</v>
      </c>
      <c r="M466" s="33" t="s">
        <v>78</v>
      </c>
      <c r="N466" s="33" t="s">
        <v>17</v>
      </c>
      <c r="O466" t="s">
        <v>1219</v>
      </c>
      <c r="P466" t="s">
        <v>1225</v>
      </c>
    </row>
    <row r="467" spans="1:16" x14ac:dyDescent="0.35">
      <c r="A467" s="1">
        <f t="shared" si="8"/>
        <v>466</v>
      </c>
      <c r="B467" s="1" t="s">
        <v>887</v>
      </c>
      <c r="C467" t="s">
        <v>888</v>
      </c>
      <c r="D467" t="s">
        <v>181</v>
      </c>
      <c r="E467" s="33" t="s">
        <v>81</v>
      </c>
      <c r="F467" s="33" t="s">
        <v>7</v>
      </c>
      <c r="G467" s="33" t="s">
        <v>7</v>
      </c>
      <c r="H467" s="33" t="s">
        <v>7</v>
      </c>
      <c r="I467" s="33" t="s">
        <v>7</v>
      </c>
      <c r="J467" s="33" t="s">
        <v>7</v>
      </c>
      <c r="K467" s="34">
        <v>0.6</v>
      </c>
      <c r="L467" s="34" t="str">
        <f>IF(Noms_de_les_cases4[[#This Row],[Nivell 
d''us (%)]]&gt;0.7,"Habitual",IF(Noms_de_les_cases4[[#This Row],[Nivell 
d''us (%)]]&lt;0.3,"Minoritari","Ocasional"))</f>
        <v>Ocasional</v>
      </c>
      <c r="M467" s="33" t="s">
        <v>78</v>
      </c>
      <c r="N467" s="33" t="s">
        <v>17</v>
      </c>
      <c r="O467" t="s">
        <v>1219</v>
      </c>
      <c r="P467" t="s">
        <v>1226</v>
      </c>
    </row>
    <row r="468" spans="1:16" x14ac:dyDescent="0.35">
      <c r="A468" s="1">
        <f t="shared" si="8"/>
        <v>467</v>
      </c>
      <c r="B468" s="1" t="s">
        <v>998</v>
      </c>
      <c r="C468" t="s">
        <v>999</v>
      </c>
      <c r="D468" t="s">
        <v>89</v>
      </c>
      <c r="E468" s="33" t="s">
        <v>81</v>
      </c>
      <c r="F468" s="33" t="s">
        <v>7</v>
      </c>
      <c r="G468" s="33" t="s">
        <v>7</v>
      </c>
      <c r="H468" s="33" t="s">
        <v>7</v>
      </c>
      <c r="I468" s="33" t="s">
        <v>7</v>
      </c>
      <c r="J468" s="33" t="s">
        <v>7</v>
      </c>
      <c r="K468" s="34">
        <v>0.6</v>
      </c>
      <c r="L468" s="34" t="str">
        <f>IF(Noms_de_les_cases4[[#This Row],[Nivell 
d''us (%)]]&gt;0.7,"Habitual",IF(Noms_de_les_cases4[[#This Row],[Nivell 
d''us (%)]]&lt;0.3,"Minoritari","Ocasional"))</f>
        <v>Ocasional</v>
      </c>
      <c r="M468" s="33" t="s">
        <v>14</v>
      </c>
      <c r="N468" s="33" t="s">
        <v>17</v>
      </c>
      <c r="O468" t="s">
        <v>1218</v>
      </c>
      <c r="P468" t="s">
        <v>1228</v>
      </c>
    </row>
    <row r="469" spans="1:16" x14ac:dyDescent="0.35">
      <c r="A469" s="1">
        <f t="shared" si="8"/>
        <v>468</v>
      </c>
      <c r="B469" s="1" t="s">
        <v>299</v>
      </c>
      <c r="C469" t="s">
        <v>297</v>
      </c>
      <c r="D469" t="s">
        <v>92</v>
      </c>
      <c r="E469" s="33" t="s">
        <v>81</v>
      </c>
      <c r="F469" s="33" t="s">
        <v>7</v>
      </c>
      <c r="G469" s="33" t="s">
        <v>7</v>
      </c>
      <c r="H469" s="33" t="s">
        <v>7</v>
      </c>
      <c r="I469" s="33" t="s">
        <v>8</v>
      </c>
      <c r="J469" s="33" t="s">
        <v>8</v>
      </c>
      <c r="K469" s="34">
        <v>0.2</v>
      </c>
      <c r="L469" s="34" t="str">
        <f>IF(Noms_de_les_cases4[[#This Row],[Nivell 
d''us (%)]]&gt;0.7,"Habitual",IF(Noms_de_les_cases4[[#This Row],[Nivell 
d''us (%)]]&lt;0.3,"Minoritari","Ocasional"))</f>
        <v>Minoritari</v>
      </c>
      <c r="M469" s="33" t="s">
        <v>14</v>
      </c>
      <c r="N469" s="33" t="s">
        <v>18</v>
      </c>
      <c r="O469" t="s">
        <v>1218</v>
      </c>
      <c r="P469" t="s">
        <v>1228</v>
      </c>
    </row>
    <row r="470" spans="1:16" x14ac:dyDescent="0.35">
      <c r="A470" s="1">
        <f t="shared" si="8"/>
        <v>469</v>
      </c>
      <c r="B470" s="1" t="s">
        <v>1497</v>
      </c>
      <c r="C470" t="s">
        <v>43</v>
      </c>
      <c r="D470" t="s">
        <v>6</v>
      </c>
      <c r="E470" s="33" t="s">
        <v>81</v>
      </c>
      <c r="F470" s="33" t="s">
        <v>7</v>
      </c>
      <c r="G470" s="33" t="s">
        <v>7</v>
      </c>
      <c r="H470" s="33" t="s">
        <v>7</v>
      </c>
      <c r="I470" s="33" t="s">
        <v>8</v>
      </c>
      <c r="J470" s="33" t="s">
        <v>8</v>
      </c>
      <c r="K470" s="34">
        <v>0.2</v>
      </c>
      <c r="L470" s="34" t="str">
        <f>IF(Noms_de_les_cases4[[#This Row],[Nivell 
d''us (%)]]&gt;0.7,"Habitual",IF(Noms_de_les_cases4[[#This Row],[Nivell 
d''us (%)]]&lt;0.3,"Minoritari","Ocasional"))</f>
        <v>Minoritari</v>
      </c>
      <c r="M470" s="33" t="s">
        <v>14</v>
      </c>
      <c r="N470" s="33" t="s">
        <v>17</v>
      </c>
      <c r="O470" t="s">
        <v>1218</v>
      </c>
      <c r="P470" t="s">
        <v>1228</v>
      </c>
    </row>
    <row r="471" spans="1:16" x14ac:dyDescent="0.35">
      <c r="A471" s="1">
        <f t="shared" si="8"/>
        <v>470</v>
      </c>
      <c r="B471" s="1" t="s">
        <v>117</v>
      </c>
      <c r="C471" t="s">
        <v>118</v>
      </c>
      <c r="D471" t="s">
        <v>90</v>
      </c>
      <c r="E471" s="33" t="s">
        <v>81</v>
      </c>
      <c r="F471" s="33" t="s">
        <v>7</v>
      </c>
      <c r="G471" s="33" t="s">
        <v>7</v>
      </c>
      <c r="H471" s="33" t="s">
        <v>7</v>
      </c>
      <c r="I471" s="33" t="s">
        <v>7</v>
      </c>
      <c r="J471" s="33" t="s">
        <v>7</v>
      </c>
      <c r="K471" s="34">
        <v>0.8</v>
      </c>
      <c r="L471" s="34" t="str">
        <f>IF(Noms_de_les_cases4[[#This Row],[Nivell 
d''us (%)]]&gt;0.7,"Habitual",IF(Noms_de_les_cases4[[#This Row],[Nivell 
d''us (%)]]&lt;0.3,"Minoritari","Ocasional"))</f>
        <v>Habitual</v>
      </c>
      <c r="M471" s="33" t="s">
        <v>14</v>
      </c>
      <c r="N471" s="33" t="s">
        <v>17</v>
      </c>
      <c r="O471" t="s">
        <v>1218</v>
      </c>
      <c r="P471" t="s">
        <v>1228</v>
      </c>
    </row>
    <row r="472" spans="1:16" x14ac:dyDescent="0.35">
      <c r="A472" s="1">
        <f t="shared" si="8"/>
        <v>471</v>
      </c>
      <c r="B472" s="1" t="s">
        <v>50</v>
      </c>
      <c r="C472" t="s">
        <v>47</v>
      </c>
      <c r="D472" t="s">
        <v>6</v>
      </c>
      <c r="E472" s="33" t="s">
        <v>81</v>
      </c>
      <c r="F472" s="33" t="s">
        <v>7</v>
      </c>
      <c r="G472" s="33" t="s">
        <v>7</v>
      </c>
      <c r="H472" s="33" t="s">
        <v>7</v>
      </c>
      <c r="I472" s="33" t="s">
        <v>8</v>
      </c>
      <c r="J472" s="33" t="s">
        <v>8</v>
      </c>
      <c r="K472" s="34">
        <v>0.4</v>
      </c>
      <c r="L472" s="34" t="str">
        <f>IF(Noms_de_les_cases4[[#This Row],[Nivell 
d''us (%)]]&gt;0.7,"Habitual",IF(Noms_de_les_cases4[[#This Row],[Nivell 
d''us (%)]]&lt;0.3,"Minoritari","Ocasional"))</f>
        <v>Ocasional</v>
      </c>
      <c r="M472" s="33" t="s">
        <v>14</v>
      </c>
      <c r="N472" s="33" t="s">
        <v>18</v>
      </c>
      <c r="O472" t="s">
        <v>1218</v>
      </c>
      <c r="P472" t="s">
        <v>1228</v>
      </c>
    </row>
    <row r="473" spans="1:16" x14ac:dyDescent="0.35">
      <c r="A473" s="1">
        <f t="shared" si="8"/>
        <v>472</v>
      </c>
      <c r="B473" s="1" t="s">
        <v>1453</v>
      </c>
      <c r="C473" t="s">
        <v>869</v>
      </c>
      <c r="D473" t="s">
        <v>181</v>
      </c>
      <c r="E473" s="33" t="s">
        <v>81</v>
      </c>
      <c r="F473" s="33" t="s">
        <v>7</v>
      </c>
      <c r="G473" s="33" t="s">
        <v>8</v>
      </c>
      <c r="H473" s="33" t="s">
        <v>7</v>
      </c>
      <c r="I473" s="33" t="s">
        <v>8</v>
      </c>
      <c r="J473" s="33" t="s">
        <v>8</v>
      </c>
      <c r="K473" s="34">
        <v>0.4</v>
      </c>
      <c r="L473" s="34" t="str">
        <f>IF(Noms_de_les_cases4[[#This Row],[Nivell 
d''us (%)]]&gt;0.7,"Habitual",IF(Noms_de_les_cases4[[#This Row],[Nivell 
d''us (%)]]&lt;0.3,"Minoritari","Ocasional"))</f>
        <v>Ocasional</v>
      </c>
      <c r="M473" s="33" t="s">
        <v>16</v>
      </c>
      <c r="N473" s="33" t="s">
        <v>17</v>
      </c>
      <c r="O473" t="s">
        <v>1221</v>
      </c>
      <c r="P473" t="s">
        <v>1239</v>
      </c>
    </row>
    <row r="474" spans="1:16" x14ac:dyDescent="0.35">
      <c r="A474" s="1">
        <f t="shared" si="8"/>
        <v>473</v>
      </c>
      <c r="B474" s="1" t="s">
        <v>247</v>
      </c>
      <c r="C474" t="s">
        <v>246</v>
      </c>
      <c r="D474" t="s">
        <v>88</v>
      </c>
      <c r="E474" s="33" t="s">
        <v>81</v>
      </c>
      <c r="F474" s="33" t="s">
        <v>7</v>
      </c>
      <c r="G474" s="33" t="s">
        <v>8</v>
      </c>
      <c r="H474" s="33" t="s">
        <v>7</v>
      </c>
      <c r="I474" s="33" t="s">
        <v>8</v>
      </c>
      <c r="J474" s="33" t="s">
        <v>8</v>
      </c>
      <c r="K474" s="34">
        <v>0.2</v>
      </c>
      <c r="L474" s="34" t="str">
        <f>IF(Noms_de_les_cases4[[#This Row],[Nivell 
d''us (%)]]&gt;0.7,"Habitual",IF(Noms_de_les_cases4[[#This Row],[Nivell 
d''us (%)]]&lt;0.3,"Minoritari","Ocasional"))</f>
        <v>Minoritari</v>
      </c>
      <c r="M474" s="33" t="s">
        <v>78</v>
      </c>
      <c r="N474" s="33" t="s">
        <v>17</v>
      </c>
      <c r="O474" t="s">
        <v>1219</v>
      </c>
      <c r="P474" t="s">
        <v>1225</v>
      </c>
    </row>
    <row r="475" spans="1:16" x14ac:dyDescent="0.35">
      <c r="A475" s="1">
        <f t="shared" si="8"/>
        <v>474</v>
      </c>
      <c r="B475" s="1" t="s">
        <v>272</v>
      </c>
      <c r="C475" t="s">
        <v>273</v>
      </c>
      <c r="D475" t="s">
        <v>92</v>
      </c>
      <c r="E475" s="33" t="s">
        <v>81</v>
      </c>
      <c r="F475" s="33" t="s">
        <v>7</v>
      </c>
      <c r="G475" s="33" t="s">
        <v>7</v>
      </c>
      <c r="H475" s="33" t="s">
        <v>8</v>
      </c>
      <c r="I475" s="33" t="s">
        <v>7</v>
      </c>
      <c r="J475" s="33" t="s">
        <v>8</v>
      </c>
      <c r="K475" s="34">
        <v>0.4</v>
      </c>
      <c r="L475" s="34" t="str">
        <f>IF(Noms_de_les_cases4[[#This Row],[Nivell 
d''us (%)]]&gt;0.7,"Habitual",IF(Noms_de_les_cases4[[#This Row],[Nivell 
d''us (%)]]&lt;0.3,"Minoritari","Ocasional"))</f>
        <v>Ocasional</v>
      </c>
      <c r="M475" s="33" t="s">
        <v>15</v>
      </c>
      <c r="N475" s="33" t="s">
        <v>19</v>
      </c>
      <c r="O475" t="s">
        <v>1220</v>
      </c>
      <c r="P475" t="s">
        <v>1240</v>
      </c>
    </row>
    <row r="476" spans="1:16" x14ac:dyDescent="0.35">
      <c r="A476" s="1">
        <f t="shared" si="8"/>
        <v>475</v>
      </c>
      <c r="B476" s="1" t="s">
        <v>1077</v>
      </c>
      <c r="C476" t="s">
        <v>857</v>
      </c>
      <c r="D476" t="s">
        <v>181</v>
      </c>
      <c r="E476" s="33" t="s">
        <v>81</v>
      </c>
      <c r="F476" s="33" t="s">
        <v>7</v>
      </c>
      <c r="G476" s="33" t="s">
        <v>8</v>
      </c>
      <c r="H476" s="33" t="s">
        <v>7</v>
      </c>
      <c r="I476" s="33" t="s">
        <v>8</v>
      </c>
      <c r="J476" s="33" t="s">
        <v>8</v>
      </c>
      <c r="K476" s="34">
        <v>0.4</v>
      </c>
      <c r="L476" s="34" t="str">
        <f>IF(Noms_de_les_cases4[[#This Row],[Nivell 
d''us (%)]]&gt;0.7,"Habitual",IF(Noms_de_les_cases4[[#This Row],[Nivell 
d''us (%)]]&lt;0.3,"Minoritari","Ocasional"))</f>
        <v>Ocasional</v>
      </c>
      <c r="M476" s="33" t="s">
        <v>78</v>
      </c>
      <c r="N476" s="33" t="s">
        <v>17</v>
      </c>
      <c r="O476" t="s">
        <v>1220</v>
      </c>
      <c r="P476" t="s">
        <v>1227</v>
      </c>
    </row>
    <row r="477" spans="1:16" x14ac:dyDescent="0.35">
      <c r="A477" s="1">
        <f t="shared" si="8"/>
        <v>476</v>
      </c>
      <c r="B477" s="1" t="s">
        <v>477</v>
      </c>
      <c r="C477" t="s">
        <v>476</v>
      </c>
      <c r="D477" t="s">
        <v>87</v>
      </c>
      <c r="E477" s="33" t="s">
        <v>81</v>
      </c>
      <c r="F477" s="33" t="s">
        <v>7</v>
      </c>
      <c r="G477" s="33" t="s">
        <v>8</v>
      </c>
      <c r="H477" s="33" t="s">
        <v>7</v>
      </c>
      <c r="I477" s="33" t="s">
        <v>7</v>
      </c>
      <c r="J477" s="33" t="s">
        <v>8</v>
      </c>
      <c r="K477" s="34">
        <v>0.4</v>
      </c>
      <c r="L477" s="34" t="str">
        <f>IF(Noms_de_les_cases4[[#This Row],[Nivell 
d''us (%)]]&gt;0.7,"Habitual",IF(Noms_de_les_cases4[[#This Row],[Nivell 
d''us (%)]]&lt;0.3,"Minoritari","Ocasional"))</f>
        <v>Ocasional</v>
      </c>
      <c r="M477" s="33" t="s">
        <v>15</v>
      </c>
      <c r="N477" s="33" t="s">
        <v>17</v>
      </c>
      <c r="O477" t="s">
        <v>1221</v>
      </c>
      <c r="P477" t="s">
        <v>1270</v>
      </c>
    </row>
    <row r="478" spans="1:16" x14ac:dyDescent="0.35">
      <c r="A478" s="1">
        <f t="shared" si="8"/>
        <v>477</v>
      </c>
      <c r="B478" s="1" t="s">
        <v>449</v>
      </c>
      <c r="C478" t="s">
        <v>446</v>
      </c>
      <c r="D478" t="s">
        <v>86</v>
      </c>
      <c r="E478" s="33" t="s">
        <v>81</v>
      </c>
      <c r="F478" s="33" t="s">
        <v>7</v>
      </c>
      <c r="G478" s="33" t="s">
        <v>7</v>
      </c>
      <c r="H478" s="33" t="s">
        <v>7</v>
      </c>
      <c r="I478" s="33" t="s">
        <v>8</v>
      </c>
      <c r="J478" s="33" t="s">
        <v>8</v>
      </c>
      <c r="K478" s="34">
        <v>0.4</v>
      </c>
      <c r="L478" s="34" t="str">
        <f>IF(Noms_de_les_cases4[[#This Row],[Nivell 
d''us (%)]]&gt;0.7,"Habitual",IF(Noms_de_les_cases4[[#This Row],[Nivell 
d''us (%)]]&lt;0.3,"Minoritari","Ocasional"))</f>
        <v>Ocasional</v>
      </c>
      <c r="M478" s="33" t="s">
        <v>78</v>
      </c>
      <c r="N478" s="33" t="s">
        <v>17</v>
      </c>
      <c r="O478" t="s">
        <v>1219</v>
      </c>
      <c r="P478" t="s">
        <v>1225</v>
      </c>
    </row>
    <row r="479" spans="1:16" x14ac:dyDescent="0.35">
      <c r="A479" s="1">
        <f t="shared" si="8"/>
        <v>478</v>
      </c>
      <c r="B479" s="1" t="s">
        <v>448</v>
      </c>
      <c r="C479" t="s">
        <v>446</v>
      </c>
      <c r="D479" t="s">
        <v>86</v>
      </c>
      <c r="E479" s="33" t="s">
        <v>81</v>
      </c>
      <c r="F479" s="33" t="s">
        <v>7</v>
      </c>
      <c r="G479" s="33" t="s">
        <v>7</v>
      </c>
      <c r="H479" s="33" t="s">
        <v>7</v>
      </c>
      <c r="I479" s="33" t="s">
        <v>8</v>
      </c>
      <c r="J479" s="33" t="s">
        <v>8</v>
      </c>
      <c r="K479" s="34">
        <v>0.4</v>
      </c>
      <c r="L479" s="34" t="str">
        <f>IF(Noms_de_les_cases4[[#This Row],[Nivell 
d''us (%)]]&gt;0.7,"Habitual",IF(Noms_de_les_cases4[[#This Row],[Nivell 
d''us (%)]]&lt;0.3,"Minoritari","Ocasional"))</f>
        <v>Ocasional</v>
      </c>
      <c r="M479" s="33" t="s">
        <v>78</v>
      </c>
      <c r="N479" s="33" t="s">
        <v>17</v>
      </c>
      <c r="O479" t="s">
        <v>1235</v>
      </c>
      <c r="P479" t="s">
        <v>1226</v>
      </c>
    </row>
    <row r="480" spans="1:16" x14ac:dyDescent="0.35">
      <c r="A480" s="1">
        <f t="shared" si="8"/>
        <v>479</v>
      </c>
      <c r="B480" s="1" t="s">
        <v>725</v>
      </c>
      <c r="C480" t="s">
        <v>724</v>
      </c>
      <c r="D480" t="s">
        <v>84</v>
      </c>
      <c r="E480" s="33" t="s">
        <v>81</v>
      </c>
      <c r="F480" s="33" t="s">
        <v>7</v>
      </c>
      <c r="G480" s="33" t="s">
        <v>7</v>
      </c>
      <c r="H480" s="33" t="s">
        <v>7</v>
      </c>
      <c r="I480" s="33" t="s">
        <v>8</v>
      </c>
      <c r="J480" s="33" t="s">
        <v>8</v>
      </c>
      <c r="K480" s="34">
        <v>0.4</v>
      </c>
      <c r="L480" s="34" t="str">
        <f>IF(Noms_de_les_cases4[[#This Row],[Nivell 
d''us (%)]]&gt;0.7,"Habitual",IF(Noms_de_les_cases4[[#This Row],[Nivell 
d''us (%)]]&lt;0.3,"Minoritari","Ocasional"))</f>
        <v>Ocasional</v>
      </c>
      <c r="M480" s="33" t="s">
        <v>78</v>
      </c>
      <c r="N480" s="33" t="s">
        <v>17</v>
      </c>
      <c r="O480" t="s">
        <v>1219</v>
      </c>
      <c r="P480" t="s">
        <v>1225</v>
      </c>
    </row>
    <row r="481" spans="1:16" x14ac:dyDescent="0.35">
      <c r="A481" s="1">
        <f t="shared" si="8"/>
        <v>480</v>
      </c>
      <c r="B481" s="1" t="s">
        <v>185</v>
      </c>
      <c r="C481" t="s">
        <v>186</v>
      </c>
      <c r="D481" t="s">
        <v>91</v>
      </c>
      <c r="E481" s="33" t="s">
        <v>81</v>
      </c>
      <c r="F481" s="33" t="s">
        <v>7</v>
      </c>
      <c r="G481" s="33" t="s">
        <v>7</v>
      </c>
      <c r="H481" s="33" t="s">
        <v>7</v>
      </c>
      <c r="I481" s="33" t="s">
        <v>7</v>
      </c>
      <c r="J481" s="33" t="s">
        <v>7</v>
      </c>
      <c r="K481" s="34">
        <v>0.6</v>
      </c>
      <c r="L481" s="34" t="str">
        <f>IF(Noms_de_les_cases4[[#This Row],[Nivell 
d''us (%)]]&gt;0.7,"Habitual",IF(Noms_de_les_cases4[[#This Row],[Nivell 
d''us (%)]]&lt;0.3,"Minoritari","Ocasional"))</f>
        <v>Ocasional</v>
      </c>
      <c r="M481" s="33" t="s">
        <v>15</v>
      </c>
      <c r="N481" s="33" t="s">
        <v>17</v>
      </c>
      <c r="O481" t="s">
        <v>1218</v>
      </c>
      <c r="P481" t="s">
        <v>1268</v>
      </c>
    </row>
    <row r="482" spans="1:16" x14ac:dyDescent="0.35">
      <c r="A482" s="1">
        <f t="shared" si="8"/>
        <v>481</v>
      </c>
      <c r="B482" s="1" t="s">
        <v>1520</v>
      </c>
      <c r="C482" t="s">
        <v>331</v>
      </c>
      <c r="D482" t="s">
        <v>92</v>
      </c>
      <c r="E482" s="33" t="s">
        <v>81</v>
      </c>
      <c r="F482" s="33" t="s">
        <v>7</v>
      </c>
      <c r="G482" s="33" t="s">
        <v>7</v>
      </c>
      <c r="H482" s="33" t="s">
        <v>7</v>
      </c>
      <c r="I482" s="33" t="s">
        <v>8</v>
      </c>
      <c r="J482" s="33" t="s">
        <v>8</v>
      </c>
      <c r="K482" s="34">
        <v>0.2</v>
      </c>
      <c r="L482" s="34" t="str">
        <f>IF(Noms_de_les_cases4[[#This Row],[Nivell 
d''us (%)]]&gt;0.7,"Habitual",IF(Noms_de_les_cases4[[#This Row],[Nivell 
d''us (%)]]&lt;0.3,"Minoritari","Ocasional"))</f>
        <v>Minoritari</v>
      </c>
      <c r="M482" s="33" t="s">
        <v>78</v>
      </c>
      <c r="N482" s="33" t="s">
        <v>17</v>
      </c>
      <c r="O482" t="s">
        <v>1219</v>
      </c>
      <c r="P482" t="s">
        <v>1225</v>
      </c>
    </row>
    <row r="483" spans="1:16" x14ac:dyDescent="0.35">
      <c r="A483" s="1">
        <f t="shared" si="8"/>
        <v>482</v>
      </c>
      <c r="B483" s="1" t="s">
        <v>726</v>
      </c>
      <c r="C483" t="s">
        <v>724</v>
      </c>
      <c r="D483" t="s">
        <v>84</v>
      </c>
      <c r="E483" s="33" t="s">
        <v>81</v>
      </c>
      <c r="F483" s="33" t="s">
        <v>7</v>
      </c>
      <c r="G483" s="33" t="s">
        <v>7</v>
      </c>
      <c r="H483" s="33" t="s">
        <v>7</v>
      </c>
      <c r="I483" s="33" t="s">
        <v>8</v>
      </c>
      <c r="J483" s="33" t="s">
        <v>8</v>
      </c>
      <c r="K483" s="34">
        <v>0.4</v>
      </c>
      <c r="L483" s="34" t="str">
        <f>IF(Noms_de_les_cases4[[#This Row],[Nivell 
d''us (%)]]&gt;0.7,"Habitual",IF(Noms_de_les_cases4[[#This Row],[Nivell 
d''us (%)]]&lt;0.3,"Minoritari","Ocasional"))</f>
        <v>Ocasional</v>
      </c>
      <c r="M483" s="33" t="s">
        <v>78</v>
      </c>
      <c r="N483" s="33" t="s">
        <v>17</v>
      </c>
      <c r="O483" t="s">
        <v>1235</v>
      </c>
      <c r="P483" t="s">
        <v>1226</v>
      </c>
    </row>
    <row r="484" spans="1:16" x14ac:dyDescent="0.35">
      <c r="A484" s="1">
        <f t="shared" si="8"/>
        <v>483</v>
      </c>
      <c r="B484" s="1" t="s">
        <v>544</v>
      </c>
      <c r="C484" t="s">
        <v>545</v>
      </c>
      <c r="D484" t="s">
        <v>85</v>
      </c>
      <c r="E484" s="33" t="s">
        <v>81</v>
      </c>
      <c r="F484" s="33" t="s">
        <v>7</v>
      </c>
      <c r="G484" s="33" t="s">
        <v>7</v>
      </c>
      <c r="H484" s="33" t="s">
        <v>7</v>
      </c>
      <c r="I484" s="33" t="s">
        <v>7</v>
      </c>
      <c r="J484" s="33" t="s">
        <v>7</v>
      </c>
      <c r="K484" s="34">
        <v>1</v>
      </c>
      <c r="L484" s="34" t="str">
        <f>IF(Noms_de_les_cases4[[#This Row],[Nivell 
d''us (%)]]&gt;0.7,"Habitual",IF(Noms_de_les_cases4[[#This Row],[Nivell 
d''us (%)]]&lt;0.3,"Minoritari","Ocasional"))</f>
        <v>Habitual</v>
      </c>
      <c r="M484" s="33" t="s">
        <v>78</v>
      </c>
      <c r="N484" s="33" t="s">
        <v>20</v>
      </c>
      <c r="O484" t="s">
        <v>1235</v>
      </c>
      <c r="P484" t="s">
        <v>1226</v>
      </c>
    </row>
    <row r="485" spans="1:16" x14ac:dyDescent="0.35">
      <c r="A485" s="1">
        <f t="shared" si="8"/>
        <v>484</v>
      </c>
      <c r="B485" s="1" t="s">
        <v>97</v>
      </c>
      <c r="C485" t="s">
        <v>475</v>
      </c>
      <c r="D485" t="s">
        <v>87</v>
      </c>
      <c r="E485" s="33" t="s">
        <v>81</v>
      </c>
      <c r="F485" s="33" t="s">
        <v>7</v>
      </c>
      <c r="G485" s="33" t="s">
        <v>7</v>
      </c>
      <c r="H485" s="33" t="s">
        <v>7</v>
      </c>
      <c r="I485" s="33" t="s">
        <v>7</v>
      </c>
      <c r="J485" s="33" t="s">
        <v>7</v>
      </c>
      <c r="K485" s="34">
        <v>0.6</v>
      </c>
      <c r="L485" s="34" t="str">
        <f>IF(Noms_de_les_cases4[[#This Row],[Nivell 
d''us (%)]]&gt;0.7,"Habitual",IF(Noms_de_les_cases4[[#This Row],[Nivell 
d''us (%)]]&lt;0.3,"Minoritari","Ocasional"))</f>
        <v>Ocasional</v>
      </c>
      <c r="M485" s="33" t="s">
        <v>78</v>
      </c>
      <c r="N485" s="33" t="s">
        <v>17</v>
      </c>
      <c r="O485" t="s">
        <v>1218</v>
      </c>
      <c r="P485" t="s">
        <v>1224</v>
      </c>
    </row>
    <row r="486" spans="1:16" x14ac:dyDescent="0.35">
      <c r="A486" s="1">
        <f t="shared" si="8"/>
        <v>485</v>
      </c>
      <c r="B486" s="1" t="s">
        <v>97</v>
      </c>
      <c r="C486" t="s">
        <v>94</v>
      </c>
      <c r="D486" t="s">
        <v>90</v>
      </c>
      <c r="E486" s="33" t="s">
        <v>81</v>
      </c>
      <c r="F486" s="33" t="s">
        <v>7</v>
      </c>
      <c r="G486" s="33" t="s">
        <v>7</v>
      </c>
      <c r="H486" s="33" t="s">
        <v>7</v>
      </c>
      <c r="I486" s="33" t="s">
        <v>7</v>
      </c>
      <c r="J486" s="33" t="s">
        <v>7</v>
      </c>
      <c r="K486" s="34">
        <v>0.8</v>
      </c>
      <c r="L486" s="34" t="str">
        <f>IF(Noms_de_les_cases4[[#This Row],[Nivell 
d''us (%)]]&gt;0.7,"Habitual",IF(Noms_de_les_cases4[[#This Row],[Nivell 
d''us (%)]]&lt;0.3,"Minoritari","Ocasional"))</f>
        <v>Habitual</v>
      </c>
      <c r="M486" s="33" t="s">
        <v>14</v>
      </c>
      <c r="N486" s="33" t="s">
        <v>17</v>
      </c>
      <c r="O486" t="s">
        <v>1218</v>
      </c>
      <c r="P486" t="s">
        <v>1224</v>
      </c>
    </row>
    <row r="487" spans="1:16" x14ac:dyDescent="0.35">
      <c r="A487" s="1">
        <f t="shared" si="8"/>
        <v>486</v>
      </c>
      <c r="B487" s="1" t="s">
        <v>239</v>
      </c>
      <c r="C487" t="s">
        <v>240</v>
      </c>
      <c r="D487" t="s">
        <v>88</v>
      </c>
      <c r="E487" s="33" t="s">
        <v>81</v>
      </c>
      <c r="F487" s="33" t="s">
        <v>7</v>
      </c>
      <c r="G487" s="33" t="s">
        <v>7</v>
      </c>
      <c r="H487" s="33" t="s">
        <v>7</v>
      </c>
      <c r="I487" s="33" t="s">
        <v>7</v>
      </c>
      <c r="J487" s="33" t="s">
        <v>7</v>
      </c>
      <c r="K487" s="34">
        <v>0.6</v>
      </c>
      <c r="L487" s="34" t="str">
        <f>IF(Noms_de_les_cases4[[#This Row],[Nivell 
d''us (%)]]&gt;0.7,"Habitual",IF(Noms_de_les_cases4[[#This Row],[Nivell 
d''us (%)]]&lt;0.3,"Minoritari","Ocasional"))</f>
        <v>Ocasional</v>
      </c>
      <c r="M487" s="33" t="s">
        <v>14</v>
      </c>
      <c r="N487" s="33" t="s">
        <v>17</v>
      </c>
      <c r="O487" t="s">
        <v>1218</v>
      </c>
      <c r="P487" t="s">
        <v>1228</v>
      </c>
    </row>
    <row r="488" spans="1:16" x14ac:dyDescent="0.35">
      <c r="A488" s="1">
        <f t="shared" si="8"/>
        <v>487</v>
      </c>
      <c r="B488" s="1" t="s">
        <v>1284</v>
      </c>
      <c r="C488" t="s">
        <v>411</v>
      </c>
      <c r="D488" t="s">
        <v>86</v>
      </c>
      <c r="E488" s="33" t="s">
        <v>81</v>
      </c>
      <c r="F488" s="33" t="s">
        <v>7</v>
      </c>
      <c r="G488" s="33" t="s">
        <v>7</v>
      </c>
      <c r="H488" s="33" t="s">
        <v>7</v>
      </c>
      <c r="I488" s="33" t="s">
        <v>8</v>
      </c>
      <c r="J488" s="33" t="s">
        <v>8</v>
      </c>
      <c r="K488" s="34">
        <v>0.4</v>
      </c>
      <c r="L488" s="34" t="str">
        <f>IF(Noms_de_les_cases4[[#This Row],[Nivell 
d''us (%)]]&gt;0.7,"Habitual",IF(Noms_de_les_cases4[[#This Row],[Nivell 
d''us (%)]]&lt;0.3,"Minoritari","Ocasional"))</f>
        <v>Ocasional</v>
      </c>
      <c r="M488" s="33" t="s">
        <v>14</v>
      </c>
      <c r="N488" s="33" t="s">
        <v>19</v>
      </c>
      <c r="O488" t="s">
        <v>1222</v>
      </c>
      <c r="P488" t="s">
        <v>1229</v>
      </c>
    </row>
    <row r="489" spans="1:16" x14ac:dyDescent="0.35">
      <c r="A489" s="1">
        <f t="shared" si="8"/>
        <v>488</v>
      </c>
      <c r="B489" s="1" t="s">
        <v>410</v>
      </c>
      <c r="C489" t="s">
        <v>411</v>
      </c>
      <c r="D489" t="s">
        <v>86</v>
      </c>
      <c r="E489" s="33" t="s">
        <v>81</v>
      </c>
      <c r="F489" s="33" t="s">
        <v>7</v>
      </c>
      <c r="G489" s="33" t="s">
        <v>7</v>
      </c>
      <c r="H489" s="33" t="s">
        <v>7</v>
      </c>
      <c r="I489" s="33" t="s">
        <v>7</v>
      </c>
      <c r="J489" s="33" t="s">
        <v>7</v>
      </c>
      <c r="K489" s="34">
        <v>0.6</v>
      </c>
      <c r="L489" s="34" t="str">
        <f>IF(Noms_de_les_cases4[[#This Row],[Nivell 
d''us (%)]]&gt;0.7,"Habitual",IF(Noms_de_les_cases4[[#This Row],[Nivell 
d''us (%)]]&lt;0.3,"Minoritari","Ocasional"))</f>
        <v>Ocasional</v>
      </c>
      <c r="M489" s="33" t="s">
        <v>15</v>
      </c>
      <c r="N489" s="33" t="s">
        <v>17</v>
      </c>
      <c r="O489" t="s">
        <v>1221</v>
      </c>
      <c r="P489" t="s">
        <v>1270</v>
      </c>
    </row>
    <row r="490" spans="1:16" x14ac:dyDescent="0.35">
      <c r="A490" s="1">
        <f t="shared" si="8"/>
        <v>489</v>
      </c>
      <c r="B490" s="1" t="s">
        <v>159</v>
      </c>
      <c r="C490" t="s">
        <v>31</v>
      </c>
      <c r="D490" t="s">
        <v>24</v>
      </c>
      <c r="E490" s="33" t="s">
        <v>81</v>
      </c>
      <c r="F490" s="33" t="s">
        <v>7</v>
      </c>
      <c r="G490" s="33" t="s">
        <v>7</v>
      </c>
      <c r="H490" s="33" t="s">
        <v>7</v>
      </c>
      <c r="I490" s="33" t="s">
        <v>8</v>
      </c>
      <c r="J490" s="33" t="s">
        <v>8</v>
      </c>
      <c r="K490" s="34">
        <v>0.4</v>
      </c>
      <c r="L490" s="34" t="str">
        <f>IF(Noms_de_les_cases4[[#This Row],[Nivell 
d''us (%)]]&gt;0.7,"Habitual",IF(Noms_de_les_cases4[[#This Row],[Nivell 
d''us (%)]]&lt;0.3,"Minoritari","Ocasional"))</f>
        <v>Ocasional</v>
      </c>
      <c r="M490" s="33" t="s">
        <v>15</v>
      </c>
      <c r="N490" s="33" t="s">
        <v>18</v>
      </c>
      <c r="O490" t="s">
        <v>1221</v>
      </c>
      <c r="P490" t="s">
        <v>1270</v>
      </c>
    </row>
    <row r="491" spans="1:16" x14ac:dyDescent="0.35">
      <c r="A491" s="1">
        <f t="shared" si="8"/>
        <v>490</v>
      </c>
      <c r="B491" s="1" t="s">
        <v>641</v>
      </c>
      <c r="C491" t="s">
        <v>640</v>
      </c>
      <c r="D491" t="s">
        <v>24</v>
      </c>
      <c r="E491" s="33" t="s">
        <v>81</v>
      </c>
      <c r="F491" s="33" t="s">
        <v>7</v>
      </c>
      <c r="G491" s="33" t="s">
        <v>7</v>
      </c>
      <c r="H491" s="33" t="s">
        <v>7</v>
      </c>
      <c r="I491" s="33" t="s">
        <v>7</v>
      </c>
      <c r="J491" s="33" t="s">
        <v>7</v>
      </c>
      <c r="K491" s="34">
        <v>0.8</v>
      </c>
      <c r="L491" s="34" t="str">
        <f>IF(Noms_de_les_cases4[[#This Row],[Nivell 
d''us (%)]]&gt;0.7,"Habitual",IF(Noms_de_les_cases4[[#This Row],[Nivell 
d''us (%)]]&lt;0.3,"Minoritari","Ocasional"))</f>
        <v>Habitual</v>
      </c>
      <c r="M491" s="33" t="s">
        <v>14</v>
      </c>
      <c r="N491" s="33" t="s">
        <v>17</v>
      </c>
      <c r="O491" t="s">
        <v>1218</v>
      </c>
      <c r="P491" t="s">
        <v>1228</v>
      </c>
    </row>
    <row r="492" spans="1:16" x14ac:dyDescent="0.35">
      <c r="A492" s="1">
        <f t="shared" si="8"/>
        <v>491</v>
      </c>
      <c r="B492" s="1" t="s">
        <v>832</v>
      </c>
      <c r="C492" t="s">
        <v>833</v>
      </c>
      <c r="D492" t="s">
        <v>181</v>
      </c>
      <c r="E492" s="33" t="s">
        <v>81</v>
      </c>
      <c r="F492" s="33" t="s">
        <v>7</v>
      </c>
      <c r="G492" s="33" t="s">
        <v>7</v>
      </c>
      <c r="H492" s="33" t="s">
        <v>7</v>
      </c>
      <c r="I492" s="33" t="s">
        <v>7</v>
      </c>
      <c r="J492" s="33" t="s">
        <v>7</v>
      </c>
      <c r="K492" s="34">
        <v>0.6</v>
      </c>
      <c r="L492" s="34" t="str">
        <f>IF(Noms_de_les_cases4[[#This Row],[Nivell 
d''us (%)]]&gt;0.7,"Habitual",IF(Noms_de_les_cases4[[#This Row],[Nivell 
d''us (%)]]&lt;0.3,"Minoritari","Ocasional"))</f>
        <v>Ocasional</v>
      </c>
      <c r="M492" s="33" t="s">
        <v>15</v>
      </c>
      <c r="N492" s="33" t="s">
        <v>17</v>
      </c>
      <c r="O492" t="s">
        <v>1221</v>
      </c>
      <c r="P492" t="s">
        <v>1270</v>
      </c>
    </row>
    <row r="493" spans="1:16" x14ac:dyDescent="0.35">
      <c r="A493" s="1">
        <f t="shared" si="8"/>
        <v>492</v>
      </c>
      <c r="B493" s="1" t="s">
        <v>39</v>
      </c>
      <c r="C493" t="s">
        <v>36</v>
      </c>
      <c r="D493" t="s">
        <v>6</v>
      </c>
      <c r="E493" s="33" t="s">
        <v>81</v>
      </c>
      <c r="F493" s="33" t="s">
        <v>7</v>
      </c>
      <c r="G493" s="33" t="s">
        <v>7</v>
      </c>
      <c r="H493" s="33" t="s">
        <v>7</v>
      </c>
      <c r="I493" s="33" t="s">
        <v>8</v>
      </c>
      <c r="J493" s="33" t="s">
        <v>8</v>
      </c>
      <c r="K493" s="34">
        <v>0.4</v>
      </c>
      <c r="L493" s="34" t="str">
        <f>IF(Noms_de_les_cases4[[#This Row],[Nivell 
d''us (%)]]&gt;0.7,"Habitual",IF(Noms_de_les_cases4[[#This Row],[Nivell 
d''us (%)]]&lt;0.3,"Minoritari","Ocasional"))</f>
        <v>Ocasional</v>
      </c>
      <c r="M493" s="33" t="s">
        <v>78</v>
      </c>
      <c r="N493" s="33" t="s">
        <v>18</v>
      </c>
      <c r="O493" t="s">
        <v>1218</v>
      </c>
      <c r="P493" t="s">
        <v>1224</v>
      </c>
    </row>
    <row r="494" spans="1:16" x14ac:dyDescent="0.35">
      <c r="A494" s="1">
        <f t="shared" si="8"/>
        <v>493</v>
      </c>
      <c r="B494" s="1" t="s">
        <v>49</v>
      </c>
      <c r="C494" t="s">
        <v>47</v>
      </c>
      <c r="D494" t="s">
        <v>6</v>
      </c>
      <c r="E494" s="33" t="s">
        <v>81</v>
      </c>
      <c r="F494" s="33" t="s">
        <v>7</v>
      </c>
      <c r="G494" s="33" t="s">
        <v>7</v>
      </c>
      <c r="H494" s="33" t="s">
        <v>7</v>
      </c>
      <c r="I494" s="33" t="s">
        <v>8</v>
      </c>
      <c r="J494" s="33" t="s">
        <v>8</v>
      </c>
      <c r="K494" s="34">
        <v>0.2</v>
      </c>
      <c r="L494" s="34" t="str">
        <f>IF(Noms_de_les_cases4[[#This Row],[Nivell 
d''us (%)]]&gt;0.7,"Habitual",IF(Noms_de_les_cases4[[#This Row],[Nivell 
d''us (%)]]&lt;0.3,"Minoritari","Ocasional"))</f>
        <v>Minoritari</v>
      </c>
      <c r="M494" s="33" t="s">
        <v>14</v>
      </c>
      <c r="N494" s="33" t="s">
        <v>17</v>
      </c>
      <c r="O494" t="s">
        <v>1218</v>
      </c>
      <c r="P494" t="s">
        <v>1228</v>
      </c>
    </row>
    <row r="495" spans="1:16" x14ac:dyDescent="0.35">
      <c r="A495" s="1">
        <f t="shared" si="8"/>
        <v>494</v>
      </c>
      <c r="B495" s="1" t="s">
        <v>298</v>
      </c>
      <c r="C495" t="s">
        <v>297</v>
      </c>
      <c r="D495" t="s">
        <v>92</v>
      </c>
      <c r="E495" s="33" t="s">
        <v>81</v>
      </c>
      <c r="F495" s="33" t="s">
        <v>7</v>
      </c>
      <c r="G495" s="33" t="s">
        <v>7</v>
      </c>
      <c r="H495" s="33" t="s">
        <v>7</v>
      </c>
      <c r="I495" s="33" t="s">
        <v>8</v>
      </c>
      <c r="J495" s="33" t="s">
        <v>8</v>
      </c>
      <c r="K495" s="34">
        <v>0.2</v>
      </c>
      <c r="L495" s="34" t="str">
        <f>IF(Noms_de_les_cases4[[#This Row],[Nivell 
d''us (%)]]&gt;0.7,"Habitual",IF(Noms_de_les_cases4[[#This Row],[Nivell 
d''us (%)]]&lt;0.3,"Minoritari","Ocasional"))</f>
        <v>Minoritari</v>
      </c>
      <c r="M495" s="33" t="s">
        <v>14</v>
      </c>
      <c r="N495" s="33" t="s">
        <v>18</v>
      </c>
      <c r="O495" t="s">
        <v>1218</v>
      </c>
      <c r="P495" t="s">
        <v>1228</v>
      </c>
    </row>
    <row r="496" spans="1:16" x14ac:dyDescent="0.35">
      <c r="A496" s="1">
        <f t="shared" si="8"/>
        <v>495</v>
      </c>
      <c r="B496" s="1" t="s">
        <v>773</v>
      </c>
      <c r="C496" t="s">
        <v>774</v>
      </c>
      <c r="D496" t="s">
        <v>24</v>
      </c>
      <c r="E496" s="33" t="s">
        <v>81</v>
      </c>
      <c r="F496" s="33" t="s">
        <v>7</v>
      </c>
      <c r="G496" s="33" t="s">
        <v>7</v>
      </c>
      <c r="H496" s="33" t="s">
        <v>7</v>
      </c>
      <c r="I496" s="33" t="s">
        <v>7</v>
      </c>
      <c r="J496" s="33" t="s">
        <v>7</v>
      </c>
      <c r="K496" s="34">
        <v>0.8</v>
      </c>
      <c r="L496" s="34" t="str">
        <f>IF(Noms_de_les_cases4[[#This Row],[Nivell 
d''us (%)]]&gt;0.7,"Habitual",IF(Noms_de_les_cases4[[#This Row],[Nivell 
d''us (%)]]&lt;0.3,"Minoritari","Ocasional"))</f>
        <v>Habitual</v>
      </c>
      <c r="M496" s="33" t="s">
        <v>78</v>
      </c>
      <c r="N496" s="33" t="s">
        <v>17</v>
      </c>
      <c r="O496" t="s">
        <v>1218</v>
      </c>
      <c r="P496" t="s">
        <v>1224</v>
      </c>
    </row>
    <row r="497" spans="1:16" x14ac:dyDescent="0.35">
      <c r="A497" s="1">
        <f t="shared" si="8"/>
        <v>496</v>
      </c>
      <c r="B497" s="1" t="s">
        <v>1236</v>
      </c>
      <c r="C497" t="s">
        <v>812</v>
      </c>
      <c r="D497" t="s">
        <v>24</v>
      </c>
      <c r="E497" s="33" t="s">
        <v>81</v>
      </c>
      <c r="F497" s="33" t="s">
        <v>7</v>
      </c>
      <c r="G497" s="33" t="s">
        <v>7</v>
      </c>
      <c r="H497" s="33" t="s">
        <v>7</v>
      </c>
      <c r="I497" s="33" t="s">
        <v>7</v>
      </c>
      <c r="J497" s="33" t="s">
        <v>8</v>
      </c>
      <c r="K497" s="34">
        <v>0.4</v>
      </c>
      <c r="L497" s="34" t="str">
        <f>IF(Noms_de_les_cases4[[#This Row],[Nivell 
d''us (%)]]&gt;0.7,"Habitual",IF(Noms_de_les_cases4[[#This Row],[Nivell 
d''us (%)]]&lt;0.3,"Minoritari","Ocasional"))</f>
        <v>Ocasional</v>
      </c>
      <c r="M497" s="33" t="s">
        <v>78</v>
      </c>
      <c r="N497" s="33" t="s">
        <v>19</v>
      </c>
      <c r="O497" t="s">
        <v>1220</v>
      </c>
      <c r="P497" t="s">
        <v>1240</v>
      </c>
    </row>
    <row r="498" spans="1:16" x14ac:dyDescent="0.35">
      <c r="A498" s="1">
        <f t="shared" si="8"/>
        <v>497</v>
      </c>
      <c r="B498" s="1" t="s">
        <v>105</v>
      </c>
      <c r="C498" t="s">
        <v>106</v>
      </c>
      <c r="D498" t="s">
        <v>90</v>
      </c>
      <c r="E498" s="33" t="s">
        <v>81</v>
      </c>
      <c r="F498" s="33" t="s">
        <v>7</v>
      </c>
      <c r="G498" s="33" t="s">
        <v>7</v>
      </c>
      <c r="H498" s="33" t="s">
        <v>7</v>
      </c>
      <c r="I498" s="33" t="s">
        <v>7</v>
      </c>
      <c r="J498" s="33" t="s">
        <v>7</v>
      </c>
      <c r="K498" s="34">
        <v>0.6</v>
      </c>
      <c r="L498" s="34" t="str">
        <f>IF(Noms_de_les_cases4[[#This Row],[Nivell 
d''us (%)]]&gt;0.7,"Habitual",IF(Noms_de_les_cases4[[#This Row],[Nivell 
d''us (%)]]&lt;0.3,"Minoritari","Ocasional"))</f>
        <v>Ocasional</v>
      </c>
      <c r="M498" s="33" t="s">
        <v>16</v>
      </c>
      <c r="N498" s="33" t="s">
        <v>20</v>
      </c>
      <c r="O498" t="s">
        <v>1221</v>
      </c>
      <c r="P498" t="s">
        <v>1239</v>
      </c>
    </row>
    <row r="499" spans="1:16" x14ac:dyDescent="0.35">
      <c r="A499" s="1">
        <f t="shared" si="8"/>
        <v>498</v>
      </c>
      <c r="B499" s="1" t="s">
        <v>1427</v>
      </c>
      <c r="C499" t="s">
        <v>230</v>
      </c>
      <c r="D499" t="s">
        <v>88</v>
      </c>
      <c r="E499" s="33" t="s">
        <v>81</v>
      </c>
      <c r="F499" s="33" t="s">
        <v>7</v>
      </c>
      <c r="G499" s="33" t="s">
        <v>7</v>
      </c>
      <c r="H499" s="33" t="s">
        <v>7</v>
      </c>
      <c r="I499" s="33" t="s">
        <v>8</v>
      </c>
      <c r="J499" s="33" t="s">
        <v>8</v>
      </c>
      <c r="K499" s="34">
        <v>0.2</v>
      </c>
      <c r="L499" s="34" t="str">
        <f>IF(Noms_de_les_cases4[[#This Row],[Nivell 
d''us (%)]]&gt;0.7,"Habitual",IF(Noms_de_les_cases4[[#This Row],[Nivell 
d''us (%)]]&lt;0.3,"Minoritari","Ocasional"))</f>
        <v>Minoritari</v>
      </c>
      <c r="M499" s="33" t="s">
        <v>16</v>
      </c>
      <c r="N499" s="33" t="s">
        <v>17</v>
      </c>
      <c r="O499" t="s">
        <v>1237</v>
      </c>
      <c r="P499" t="s">
        <v>1232</v>
      </c>
    </row>
    <row r="500" spans="1:16" x14ac:dyDescent="0.35">
      <c r="A500" s="1">
        <f t="shared" si="8"/>
        <v>499</v>
      </c>
      <c r="B500" s="1" t="s">
        <v>296</v>
      </c>
      <c r="C500" t="s">
        <v>297</v>
      </c>
      <c r="D500" t="s">
        <v>92</v>
      </c>
      <c r="E500" s="33" t="s">
        <v>81</v>
      </c>
      <c r="F500" s="33" t="s">
        <v>7</v>
      </c>
      <c r="G500" s="33" t="s">
        <v>7</v>
      </c>
      <c r="H500" s="33" t="s">
        <v>7</v>
      </c>
      <c r="I500" s="33" t="s">
        <v>7</v>
      </c>
      <c r="J500" s="33" t="s">
        <v>8</v>
      </c>
      <c r="K500" s="34">
        <v>0.4</v>
      </c>
      <c r="L500" s="34" t="str">
        <f>IF(Noms_de_les_cases4[[#This Row],[Nivell 
d''us (%)]]&gt;0.7,"Habitual",IF(Noms_de_les_cases4[[#This Row],[Nivell 
d''us (%)]]&lt;0.3,"Minoritari","Ocasional"))</f>
        <v>Ocasional</v>
      </c>
      <c r="M500" s="33" t="s">
        <v>15</v>
      </c>
      <c r="N500" s="33" t="s">
        <v>20</v>
      </c>
      <c r="O500" t="s">
        <v>1222</v>
      </c>
      <c r="P500" t="s">
        <v>1232</v>
      </c>
    </row>
    <row r="501" spans="1:16" x14ac:dyDescent="0.35">
      <c r="A501" s="1">
        <f t="shared" si="8"/>
        <v>500</v>
      </c>
      <c r="B501" s="1" t="s">
        <v>296</v>
      </c>
      <c r="C501" t="s">
        <v>443</v>
      </c>
      <c r="D501" t="s">
        <v>86</v>
      </c>
      <c r="E501" s="33" t="s">
        <v>81</v>
      </c>
      <c r="F501" s="33" t="s">
        <v>7</v>
      </c>
      <c r="G501" s="33" t="s">
        <v>7</v>
      </c>
      <c r="H501" s="33" t="s">
        <v>7</v>
      </c>
      <c r="I501" s="33" t="s">
        <v>7</v>
      </c>
      <c r="J501" s="33" t="s">
        <v>7</v>
      </c>
      <c r="K501" s="34">
        <v>0.6</v>
      </c>
      <c r="L501" s="34" t="str">
        <f>IF(Noms_de_les_cases4[[#This Row],[Nivell 
d''us (%)]]&gt;0.7,"Habitual",IF(Noms_de_les_cases4[[#This Row],[Nivell 
d''us (%)]]&lt;0.3,"Minoritari","Ocasional"))</f>
        <v>Ocasional</v>
      </c>
      <c r="M501" s="33" t="s">
        <v>15</v>
      </c>
      <c r="N501" s="33" t="s">
        <v>20</v>
      </c>
      <c r="O501" t="s">
        <v>1222</v>
      </c>
      <c r="P501" t="s">
        <v>1232</v>
      </c>
    </row>
    <row r="502" spans="1:16" x14ac:dyDescent="0.35">
      <c r="A502" s="1">
        <f t="shared" si="8"/>
        <v>501</v>
      </c>
      <c r="B502" s="1" t="s">
        <v>717</v>
      </c>
      <c r="C502" t="s">
        <v>716</v>
      </c>
      <c r="D502" t="s">
        <v>84</v>
      </c>
      <c r="E502" s="33" t="s">
        <v>81</v>
      </c>
      <c r="F502" s="33" t="s">
        <v>7</v>
      </c>
      <c r="G502" s="33" t="s">
        <v>7</v>
      </c>
      <c r="H502" s="33" t="s">
        <v>7</v>
      </c>
      <c r="I502" s="33" t="s">
        <v>8</v>
      </c>
      <c r="J502" s="33" t="s">
        <v>7</v>
      </c>
      <c r="K502" s="34">
        <v>0.8</v>
      </c>
      <c r="L502" s="34" t="str">
        <f>IF(Noms_de_les_cases4[[#This Row],[Nivell 
d''us (%)]]&gt;0.7,"Habitual",IF(Noms_de_les_cases4[[#This Row],[Nivell 
d''us (%)]]&lt;0.3,"Minoritari","Ocasional"))</f>
        <v>Habitual</v>
      </c>
      <c r="M502" s="33" t="s">
        <v>14</v>
      </c>
      <c r="N502" s="33" t="s">
        <v>17</v>
      </c>
      <c r="O502" t="s">
        <v>1218</v>
      </c>
      <c r="P502" t="s">
        <v>1228</v>
      </c>
    </row>
    <row r="503" spans="1:16" x14ac:dyDescent="0.35">
      <c r="A503" s="1">
        <f t="shared" si="8"/>
        <v>502</v>
      </c>
      <c r="B503" s="1" t="s">
        <v>895</v>
      </c>
      <c r="C503" t="s">
        <v>896</v>
      </c>
      <c r="D503" t="s">
        <v>181</v>
      </c>
      <c r="E503" s="33" t="s">
        <v>81</v>
      </c>
      <c r="F503" s="33" t="s">
        <v>7</v>
      </c>
      <c r="G503" s="33" t="s">
        <v>7</v>
      </c>
      <c r="H503" s="33" t="s">
        <v>7</v>
      </c>
      <c r="I503" s="33" t="s">
        <v>7</v>
      </c>
      <c r="J503" s="33" t="s">
        <v>7</v>
      </c>
      <c r="K503" s="34">
        <v>0.6</v>
      </c>
      <c r="L503" s="34" t="str">
        <f>IF(Noms_de_les_cases4[[#This Row],[Nivell 
d''us (%)]]&gt;0.7,"Habitual",IF(Noms_de_les_cases4[[#This Row],[Nivell 
d''us (%)]]&lt;0.3,"Minoritari","Ocasional"))</f>
        <v>Ocasional</v>
      </c>
      <c r="M503" s="33" t="s">
        <v>15</v>
      </c>
      <c r="N503" s="33" t="s">
        <v>17</v>
      </c>
      <c r="O503" t="s">
        <v>1221</v>
      </c>
      <c r="P503" t="s">
        <v>1239</v>
      </c>
    </row>
    <row r="504" spans="1:16" x14ac:dyDescent="0.35">
      <c r="A504" s="1">
        <f t="shared" si="8"/>
        <v>503</v>
      </c>
      <c r="B504" s="1" t="s">
        <v>740</v>
      </c>
      <c r="C504" t="s">
        <v>329</v>
      </c>
      <c r="D504" t="s">
        <v>92</v>
      </c>
      <c r="E504" s="33" t="s">
        <v>81</v>
      </c>
      <c r="F504" s="33" t="s">
        <v>7</v>
      </c>
      <c r="G504" s="33" t="s">
        <v>7</v>
      </c>
      <c r="H504" s="33" t="s">
        <v>7</v>
      </c>
      <c r="I504" s="33" t="s">
        <v>8</v>
      </c>
      <c r="J504" s="33" t="s">
        <v>8</v>
      </c>
      <c r="K504" s="34">
        <v>0.2</v>
      </c>
      <c r="L504" s="34" t="str">
        <f>IF(Noms_de_les_cases4[[#This Row],[Nivell 
d''us (%)]]&gt;0.7,"Habitual",IF(Noms_de_les_cases4[[#This Row],[Nivell 
d''us (%)]]&lt;0.3,"Minoritari","Ocasional"))</f>
        <v>Minoritari</v>
      </c>
      <c r="M504" s="33" t="s">
        <v>15</v>
      </c>
      <c r="N504" s="33" t="s">
        <v>17</v>
      </c>
      <c r="O504" t="s">
        <v>1218</v>
      </c>
      <c r="P504" t="s">
        <v>1268</v>
      </c>
    </row>
    <row r="505" spans="1:16" x14ac:dyDescent="0.35">
      <c r="A505" s="1">
        <f t="shared" si="8"/>
        <v>504</v>
      </c>
      <c r="B505" s="1" t="s">
        <v>740</v>
      </c>
      <c r="C505" t="s">
        <v>741</v>
      </c>
      <c r="D505" t="s">
        <v>84</v>
      </c>
      <c r="E505" s="33" t="s">
        <v>81</v>
      </c>
      <c r="F505" s="33" t="s">
        <v>7</v>
      </c>
      <c r="G505" s="33" t="s">
        <v>7</v>
      </c>
      <c r="H505" s="33" t="s">
        <v>7</v>
      </c>
      <c r="I505" s="33" t="s">
        <v>7</v>
      </c>
      <c r="J505" s="33" t="s">
        <v>7</v>
      </c>
      <c r="K505" s="34">
        <v>0.6</v>
      </c>
      <c r="L505" s="34" t="str">
        <f>IF(Noms_de_les_cases4[[#This Row],[Nivell 
d''us (%)]]&gt;0.7,"Habitual",IF(Noms_de_les_cases4[[#This Row],[Nivell 
d''us (%)]]&lt;0.3,"Minoritari","Ocasional"))</f>
        <v>Ocasional</v>
      </c>
      <c r="M505" s="33" t="s">
        <v>15</v>
      </c>
      <c r="N505" s="33" t="s">
        <v>17</v>
      </c>
      <c r="O505" t="s">
        <v>1218</v>
      </c>
      <c r="P505" t="s">
        <v>1268</v>
      </c>
    </row>
    <row r="506" spans="1:16" x14ac:dyDescent="0.35">
      <c r="A506" s="1">
        <f t="shared" si="8"/>
        <v>505</v>
      </c>
      <c r="B506" s="1" t="s">
        <v>74</v>
      </c>
      <c r="C506" t="s">
        <v>75</v>
      </c>
      <c r="D506" t="s">
        <v>6</v>
      </c>
      <c r="E506" s="33" t="s">
        <v>81</v>
      </c>
      <c r="F506" s="33" t="s">
        <v>7</v>
      </c>
      <c r="G506" s="33" t="s">
        <v>7</v>
      </c>
      <c r="H506" s="33" t="s">
        <v>7</v>
      </c>
      <c r="I506" s="33" t="s">
        <v>7</v>
      </c>
      <c r="J506" s="33" t="s">
        <v>8</v>
      </c>
      <c r="K506" s="34">
        <v>0.2</v>
      </c>
      <c r="L506" s="34" t="str">
        <f>IF(Noms_de_les_cases4[[#This Row],[Nivell 
d''us (%)]]&gt;0.7,"Habitual",IF(Noms_de_les_cases4[[#This Row],[Nivell 
d''us (%)]]&lt;0.3,"Minoritari","Ocasional"))</f>
        <v>Minoritari</v>
      </c>
      <c r="M506" s="33" t="s">
        <v>14</v>
      </c>
      <c r="N506" s="33" t="s">
        <v>19</v>
      </c>
      <c r="O506" t="s">
        <v>1218</v>
      </c>
      <c r="P506" t="s">
        <v>1228</v>
      </c>
    </row>
    <row r="507" spans="1:16" x14ac:dyDescent="0.35">
      <c r="A507" s="1">
        <f t="shared" si="8"/>
        <v>506</v>
      </c>
      <c r="B507" s="1" t="s">
        <v>74</v>
      </c>
      <c r="C507" t="s">
        <v>145</v>
      </c>
      <c r="D507" t="s">
        <v>90</v>
      </c>
      <c r="E507" s="33" t="s">
        <v>81</v>
      </c>
      <c r="F507" s="33" t="s">
        <v>7</v>
      </c>
      <c r="G507" s="33" t="s">
        <v>7</v>
      </c>
      <c r="H507" s="33" t="s">
        <v>7</v>
      </c>
      <c r="I507" s="33" t="s">
        <v>7</v>
      </c>
      <c r="J507" s="33" t="s">
        <v>8</v>
      </c>
      <c r="K507" s="34">
        <v>0.2</v>
      </c>
      <c r="L507" s="34" t="str">
        <f>IF(Noms_de_les_cases4[[#This Row],[Nivell 
d''us (%)]]&gt;0.7,"Habitual",IF(Noms_de_les_cases4[[#This Row],[Nivell 
d''us (%)]]&lt;0.3,"Minoritari","Ocasional"))</f>
        <v>Minoritari</v>
      </c>
      <c r="M507" s="33" t="s">
        <v>14</v>
      </c>
      <c r="N507" s="33" t="s">
        <v>19</v>
      </c>
      <c r="O507" t="s">
        <v>1218</v>
      </c>
      <c r="P507" t="s">
        <v>1228</v>
      </c>
    </row>
    <row r="508" spans="1:16" x14ac:dyDescent="0.35">
      <c r="A508" s="1">
        <f t="shared" si="8"/>
        <v>507</v>
      </c>
      <c r="B508" s="1" t="s">
        <v>733</v>
      </c>
      <c r="C508" t="s">
        <v>734</v>
      </c>
      <c r="D508" t="s">
        <v>84</v>
      </c>
      <c r="E508" s="33" t="s">
        <v>81</v>
      </c>
      <c r="F508" s="33" t="s">
        <v>7</v>
      </c>
      <c r="G508" s="33" t="s">
        <v>7</v>
      </c>
      <c r="H508" s="33" t="s">
        <v>7</v>
      </c>
      <c r="I508" s="33" t="s">
        <v>7</v>
      </c>
      <c r="J508" s="33" t="s">
        <v>7</v>
      </c>
      <c r="K508" s="34">
        <v>1</v>
      </c>
      <c r="L508" s="34" t="str">
        <f>IF(Noms_de_les_cases4[[#This Row],[Nivell 
d''us (%)]]&gt;0.7,"Habitual",IF(Noms_de_les_cases4[[#This Row],[Nivell 
d''us (%)]]&lt;0.3,"Minoritari","Ocasional"))</f>
        <v>Habitual</v>
      </c>
      <c r="M508" s="33" t="s">
        <v>14</v>
      </c>
      <c r="N508" s="33" t="s">
        <v>17</v>
      </c>
      <c r="O508" t="s">
        <v>1218</v>
      </c>
      <c r="P508" t="s">
        <v>1228</v>
      </c>
    </row>
    <row r="509" spans="1:16" x14ac:dyDescent="0.35">
      <c r="A509" s="1">
        <f t="shared" si="8"/>
        <v>508</v>
      </c>
      <c r="B509" s="1" t="s">
        <v>957</v>
      </c>
      <c r="C509" t="s">
        <v>956</v>
      </c>
      <c r="D509" t="s">
        <v>89</v>
      </c>
      <c r="E509" s="33" t="s">
        <v>81</v>
      </c>
      <c r="F509" s="33" t="s">
        <v>7</v>
      </c>
      <c r="G509" s="33" t="s">
        <v>7</v>
      </c>
      <c r="H509" s="33" t="s">
        <v>7</v>
      </c>
      <c r="I509" s="33" t="s">
        <v>8</v>
      </c>
      <c r="J509" s="33" t="s">
        <v>8</v>
      </c>
      <c r="K509" s="34">
        <v>0.4</v>
      </c>
      <c r="L509" s="34" t="str">
        <f>IF(Noms_de_les_cases4[[#This Row],[Nivell 
d''us (%)]]&gt;0.7,"Habitual",IF(Noms_de_les_cases4[[#This Row],[Nivell 
d''us (%)]]&lt;0.3,"Minoritari","Ocasional"))</f>
        <v>Ocasional</v>
      </c>
      <c r="M509" s="33" t="s">
        <v>14</v>
      </c>
      <c r="N509" s="33" t="s">
        <v>17</v>
      </c>
      <c r="O509" t="s">
        <v>1218</v>
      </c>
      <c r="P509" t="s">
        <v>1228</v>
      </c>
    </row>
    <row r="510" spans="1:16" x14ac:dyDescent="0.35">
      <c r="A510" s="1">
        <f t="shared" si="8"/>
        <v>509</v>
      </c>
      <c r="B510" s="1" t="s">
        <v>470</v>
      </c>
      <c r="C510" t="s">
        <v>469</v>
      </c>
      <c r="D510" t="s">
        <v>85</v>
      </c>
      <c r="E510" s="33" t="s">
        <v>81</v>
      </c>
      <c r="F510" s="33" t="s">
        <v>7</v>
      </c>
      <c r="G510" s="33" t="s">
        <v>7</v>
      </c>
      <c r="H510" s="33" t="s">
        <v>7</v>
      </c>
      <c r="I510" s="33" t="s">
        <v>8</v>
      </c>
      <c r="J510" s="33" t="s">
        <v>8</v>
      </c>
      <c r="K510" s="34">
        <v>0.2</v>
      </c>
      <c r="L510" s="34" t="str">
        <f>IF(Noms_de_les_cases4[[#This Row],[Nivell 
d''us (%)]]&gt;0.7,"Habitual",IF(Noms_de_les_cases4[[#This Row],[Nivell 
d''us (%)]]&lt;0.3,"Minoritari","Ocasional"))</f>
        <v>Minoritari</v>
      </c>
      <c r="M510" s="33" t="s">
        <v>14</v>
      </c>
      <c r="N510" s="33" t="s">
        <v>17</v>
      </c>
      <c r="O510" t="s">
        <v>1218</v>
      </c>
      <c r="P510" t="s">
        <v>1228</v>
      </c>
    </row>
    <row r="511" spans="1:16" x14ac:dyDescent="0.35">
      <c r="A511" s="1">
        <f t="shared" si="8"/>
        <v>510</v>
      </c>
      <c r="B511" s="1" t="s">
        <v>711</v>
      </c>
      <c r="C511" t="s">
        <v>712</v>
      </c>
      <c r="D511" t="s">
        <v>84</v>
      </c>
      <c r="E511" s="33" t="s">
        <v>81</v>
      </c>
      <c r="F511" s="33" t="s">
        <v>7</v>
      </c>
      <c r="G511" s="33" t="s">
        <v>7</v>
      </c>
      <c r="H511" s="33" t="s">
        <v>7</v>
      </c>
      <c r="I511" s="33" t="s">
        <v>7</v>
      </c>
      <c r="J511" s="33" t="s">
        <v>7</v>
      </c>
      <c r="K511" s="34">
        <v>1</v>
      </c>
      <c r="L511" s="34" t="str">
        <f>IF(Noms_de_les_cases4[[#This Row],[Nivell 
d''us (%)]]&gt;0.7,"Habitual",IF(Noms_de_les_cases4[[#This Row],[Nivell 
d''us (%)]]&lt;0.3,"Minoritari","Ocasional"))</f>
        <v>Habitual</v>
      </c>
      <c r="M511" s="33" t="s">
        <v>15</v>
      </c>
      <c r="N511" s="33" t="s">
        <v>17</v>
      </c>
      <c r="O511" t="s">
        <v>1218</v>
      </c>
      <c r="P511" t="s">
        <v>1268</v>
      </c>
    </row>
    <row r="512" spans="1:16" x14ac:dyDescent="0.35">
      <c r="A512" s="1">
        <f t="shared" si="8"/>
        <v>511</v>
      </c>
      <c r="B512" s="1" t="s">
        <v>206</v>
      </c>
      <c r="C512" t="s">
        <v>205</v>
      </c>
      <c r="D512" t="s">
        <v>24</v>
      </c>
      <c r="E512" s="33" t="s">
        <v>81</v>
      </c>
      <c r="F512" s="33" t="s">
        <v>7</v>
      </c>
      <c r="G512" s="33" t="s">
        <v>7</v>
      </c>
      <c r="H512" s="33" t="s">
        <v>7</v>
      </c>
      <c r="I512" s="33" t="s">
        <v>8</v>
      </c>
      <c r="J512" s="33" t="s">
        <v>8</v>
      </c>
      <c r="K512" s="34">
        <v>0.2</v>
      </c>
      <c r="L512" s="34" t="str">
        <f>IF(Noms_de_les_cases4[[#This Row],[Nivell 
d''us (%)]]&gt;0.7,"Habitual",IF(Noms_de_les_cases4[[#This Row],[Nivell 
d''us (%)]]&lt;0.3,"Minoritari","Ocasional"))</f>
        <v>Minoritari</v>
      </c>
      <c r="M512" s="33" t="s">
        <v>14</v>
      </c>
      <c r="N512" s="33" t="s">
        <v>17</v>
      </c>
      <c r="O512" t="s">
        <v>1218</v>
      </c>
      <c r="P512" t="s">
        <v>1228</v>
      </c>
    </row>
    <row r="513" spans="1:16" x14ac:dyDescent="0.35">
      <c r="A513" s="1">
        <f t="shared" si="8"/>
        <v>512</v>
      </c>
      <c r="B513" s="1" t="s">
        <v>1056</v>
      </c>
      <c r="C513" t="s">
        <v>106</v>
      </c>
      <c r="D513" t="s">
        <v>90</v>
      </c>
      <c r="E513" s="33" t="s">
        <v>81</v>
      </c>
      <c r="F513" s="33" t="s">
        <v>7</v>
      </c>
      <c r="G513" s="33" t="s">
        <v>7</v>
      </c>
      <c r="H513" s="33" t="s">
        <v>7</v>
      </c>
      <c r="I513" s="33" t="s">
        <v>8</v>
      </c>
      <c r="J513" s="33" t="s">
        <v>8</v>
      </c>
      <c r="K513" s="34">
        <v>0.2</v>
      </c>
      <c r="L513" s="34" t="str">
        <f>IF(Noms_de_les_cases4[[#This Row],[Nivell 
d''us (%)]]&gt;0.7,"Habitual",IF(Noms_de_les_cases4[[#This Row],[Nivell 
d''us (%)]]&lt;0.3,"Minoritari","Ocasional"))</f>
        <v>Minoritari</v>
      </c>
      <c r="M513" s="33" t="s">
        <v>15</v>
      </c>
      <c r="N513" s="33" t="s">
        <v>17</v>
      </c>
      <c r="O513" t="s">
        <v>1218</v>
      </c>
      <c r="P513" t="s">
        <v>1268</v>
      </c>
    </row>
    <row r="514" spans="1:16" x14ac:dyDescent="0.35">
      <c r="A514" s="1">
        <f t="shared" si="8"/>
        <v>513</v>
      </c>
      <c r="B514" s="1" t="s">
        <v>668</v>
      </c>
      <c r="C514" t="s">
        <v>669</v>
      </c>
      <c r="D514" t="s">
        <v>84</v>
      </c>
      <c r="E514" s="33" t="s">
        <v>81</v>
      </c>
      <c r="F514" s="33" t="s">
        <v>7</v>
      </c>
      <c r="G514" s="33" t="s">
        <v>7</v>
      </c>
      <c r="H514" s="33" t="s">
        <v>7</v>
      </c>
      <c r="I514" s="33" t="s">
        <v>7</v>
      </c>
      <c r="J514" s="33" t="s">
        <v>7</v>
      </c>
      <c r="K514" s="34">
        <v>1</v>
      </c>
      <c r="L514" s="34" t="str">
        <f>IF(Noms_de_les_cases4[[#This Row],[Nivell 
d''us (%)]]&gt;0.7,"Habitual",IF(Noms_de_les_cases4[[#This Row],[Nivell 
d''us (%)]]&lt;0.3,"Minoritari","Ocasional"))</f>
        <v>Habitual</v>
      </c>
      <c r="M514" s="33" t="s">
        <v>14</v>
      </c>
      <c r="N514" s="33" t="s">
        <v>17</v>
      </c>
      <c r="O514" t="s">
        <v>1218</v>
      </c>
      <c r="P514" t="s">
        <v>1228</v>
      </c>
    </row>
    <row r="515" spans="1:16" x14ac:dyDescent="0.35">
      <c r="A515" s="1">
        <f t="shared" ref="A515:A578" si="9">A514+1</f>
        <v>514</v>
      </c>
      <c r="B515" s="1" t="s">
        <v>129</v>
      </c>
      <c r="C515" t="s">
        <v>567</v>
      </c>
      <c r="D515" t="s">
        <v>85</v>
      </c>
      <c r="E515" s="33" t="s">
        <v>81</v>
      </c>
      <c r="F515" s="33" t="s">
        <v>7</v>
      </c>
      <c r="G515" s="33" t="s">
        <v>7</v>
      </c>
      <c r="H515" s="33" t="s">
        <v>7</v>
      </c>
      <c r="I515" s="33" t="s">
        <v>7</v>
      </c>
      <c r="J515" s="33" t="s">
        <v>7</v>
      </c>
      <c r="K515" s="34">
        <v>0.6</v>
      </c>
      <c r="L515" s="34" t="str">
        <f>IF(Noms_de_les_cases4[[#This Row],[Nivell 
d''us (%)]]&gt;0.7,"Habitual",IF(Noms_de_les_cases4[[#This Row],[Nivell 
d''us (%)]]&lt;0.3,"Minoritari","Ocasional"))</f>
        <v>Ocasional</v>
      </c>
      <c r="M515" s="33" t="s">
        <v>14</v>
      </c>
      <c r="N515" s="33" t="s">
        <v>17</v>
      </c>
      <c r="O515" t="s">
        <v>1218</v>
      </c>
      <c r="P515" t="s">
        <v>1228</v>
      </c>
    </row>
    <row r="516" spans="1:16" x14ac:dyDescent="0.35">
      <c r="A516" s="1">
        <f t="shared" si="9"/>
        <v>515</v>
      </c>
      <c r="B516" s="1" t="s">
        <v>129</v>
      </c>
      <c r="C516" t="s">
        <v>128</v>
      </c>
      <c r="D516" t="s">
        <v>88</v>
      </c>
      <c r="E516" s="33" t="s">
        <v>81</v>
      </c>
      <c r="F516" s="33" t="s">
        <v>7</v>
      </c>
      <c r="G516" s="33" t="s">
        <v>7</v>
      </c>
      <c r="H516" s="33" t="s">
        <v>7</v>
      </c>
      <c r="I516" s="33" t="s">
        <v>8</v>
      </c>
      <c r="J516" s="33" t="s">
        <v>7</v>
      </c>
      <c r="K516" s="34">
        <v>0.6</v>
      </c>
      <c r="L516" s="34" t="str">
        <f>IF(Noms_de_les_cases4[[#This Row],[Nivell 
d''us (%)]]&gt;0.7,"Habitual",IF(Noms_de_les_cases4[[#This Row],[Nivell 
d''us (%)]]&lt;0.3,"Minoritari","Ocasional"))</f>
        <v>Ocasional</v>
      </c>
      <c r="M516" s="33" t="s">
        <v>14</v>
      </c>
      <c r="N516" s="33" t="s">
        <v>20</v>
      </c>
      <c r="O516" t="s">
        <v>1218</v>
      </c>
      <c r="P516" t="s">
        <v>1228</v>
      </c>
    </row>
    <row r="517" spans="1:16" x14ac:dyDescent="0.35">
      <c r="A517" s="1">
        <f t="shared" si="9"/>
        <v>516</v>
      </c>
      <c r="B517" s="1" t="s">
        <v>129</v>
      </c>
      <c r="C517" t="s">
        <v>62</v>
      </c>
      <c r="D517" t="s">
        <v>6</v>
      </c>
      <c r="E517" s="33" t="s">
        <v>81</v>
      </c>
      <c r="F517" s="33" t="s">
        <v>7</v>
      </c>
      <c r="G517" s="33" t="s">
        <v>8</v>
      </c>
      <c r="H517" s="33" t="s">
        <v>7</v>
      </c>
      <c r="I517" s="33" t="s">
        <v>8</v>
      </c>
      <c r="J517" s="33" t="s">
        <v>8</v>
      </c>
      <c r="K517" s="34">
        <v>0.2</v>
      </c>
      <c r="L517" s="34" t="str">
        <f>IF(Noms_de_les_cases4[[#This Row],[Nivell 
d''us (%)]]&gt;0.7,"Habitual",IF(Noms_de_les_cases4[[#This Row],[Nivell 
d''us (%)]]&lt;0.3,"Minoritari","Ocasional"))</f>
        <v>Minoritari</v>
      </c>
      <c r="M517" s="33" t="s">
        <v>14</v>
      </c>
      <c r="N517" s="33" t="s">
        <v>17</v>
      </c>
      <c r="O517" s="5" t="s">
        <v>1218</v>
      </c>
      <c r="P517" t="s">
        <v>1228</v>
      </c>
    </row>
    <row r="518" spans="1:16" x14ac:dyDescent="0.35">
      <c r="A518" s="1">
        <f t="shared" si="9"/>
        <v>517</v>
      </c>
      <c r="B518" s="1" t="s">
        <v>11</v>
      </c>
      <c r="C518" t="s">
        <v>12</v>
      </c>
      <c r="D518" t="s">
        <v>6</v>
      </c>
      <c r="E518" s="33" t="s">
        <v>81</v>
      </c>
      <c r="F518" s="33" t="s">
        <v>7</v>
      </c>
      <c r="G518" s="33" t="s">
        <v>7</v>
      </c>
      <c r="H518" s="33" t="s">
        <v>7</v>
      </c>
      <c r="I518" s="33" t="s">
        <v>7</v>
      </c>
      <c r="J518" s="33" t="s">
        <v>7</v>
      </c>
      <c r="K518" s="34">
        <v>0.8</v>
      </c>
      <c r="L518" s="34" t="str">
        <f>IF(Noms_de_les_cases4[[#This Row],[Nivell 
d''us (%)]]&gt;0.7,"Habitual",IF(Noms_de_les_cases4[[#This Row],[Nivell 
d''us (%)]]&lt;0.3,"Minoritari","Ocasional"))</f>
        <v>Habitual</v>
      </c>
      <c r="M518" s="33" t="s">
        <v>78</v>
      </c>
      <c r="N518" s="33" t="s">
        <v>20</v>
      </c>
      <c r="O518" s="5" t="s">
        <v>1218</v>
      </c>
      <c r="P518" t="s">
        <v>1224</v>
      </c>
    </row>
    <row r="519" spans="1:16" x14ac:dyDescent="0.35">
      <c r="A519" s="1">
        <f t="shared" si="9"/>
        <v>518</v>
      </c>
      <c r="B519" s="1" t="s">
        <v>1467</v>
      </c>
      <c r="C519" t="s">
        <v>157</v>
      </c>
      <c r="D519" t="s">
        <v>89</v>
      </c>
      <c r="E519" s="33" t="s">
        <v>81</v>
      </c>
      <c r="F519" s="33" t="s">
        <v>7</v>
      </c>
      <c r="G519" s="33" t="s">
        <v>8</v>
      </c>
      <c r="H519" s="33" t="s">
        <v>7</v>
      </c>
      <c r="I519" s="33" t="s">
        <v>8</v>
      </c>
      <c r="J519" s="33" t="s">
        <v>8</v>
      </c>
      <c r="K519" s="34">
        <v>0.2</v>
      </c>
      <c r="L519" s="34" t="str">
        <f>IF(Noms_de_les_cases4[[#This Row],[Nivell 
d''us (%)]]&gt;0.7,"Habitual",IF(Noms_de_les_cases4[[#This Row],[Nivell 
d''us (%)]]&lt;0.3,"Minoritari","Ocasional"))</f>
        <v>Minoritari</v>
      </c>
      <c r="M519" s="33" t="s">
        <v>78</v>
      </c>
      <c r="N519" s="33" t="s">
        <v>17</v>
      </c>
      <c r="O519" t="s">
        <v>1219</v>
      </c>
      <c r="P519" t="s">
        <v>1225</v>
      </c>
    </row>
    <row r="520" spans="1:16" x14ac:dyDescent="0.35">
      <c r="A520" s="1">
        <f t="shared" si="9"/>
        <v>519</v>
      </c>
      <c r="B520" s="1" t="s">
        <v>1492</v>
      </c>
      <c r="C520" t="s">
        <v>12</v>
      </c>
      <c r="D520" t="s">
        <v>6</v>
      </c>
      <c r="E520" s="33" t="s">
        <v>81</v>
      </c>
      <c r="F520" s="33" t="s">
        <v>7</v>
      </c>
      <c r="G520" s="33" t="s">
        <v>7</v>
      </c>
      <c r="H520" s="33" t="s">
        <v>7</v>
      </c>
      <c r="I520" s="33" t="s">
        <v>8</v>
      </c>
      <c r="J520" s="33" t="s">
        <v>8</v>
      </c>
      <c r="K520" s="34">
        <v>0.2</v>
      </c>
      <c r="L520" s="34" t="str">
        <f>IF(Noms_de_les_cases4[[#This Row],[Nivell 
d''us (%)]]&gt;0.7,"Habitual",IF(Noms_de_les_cases4[[#This Row],[Nivell 
d''us (%)]]&lt;0.3,"Minoritari","Ocasional"))</f>
        <v>Minoritari</v>
      </c>
      <c r="M520" s="33" t="s">
        <v>78</v>
      </c>
      <c r="N520" s="33" t="s">
        <v>17</v>
      </c>
      <c r="O520" s="5" t="s">
        <v>1219</v>
      </c>
      <c r="P520" t="s">
        <v>1225</v>
      </c>
    </row>
    <row r="521" spans="1:16" x14ac:dyDescent="0.35">
      <c r="A521" s="1">
        <f t="shared" si="9"/>
        <v>520</v>
      </c>
      <c r="B521" s="1" t="s">
        <v>196</v>
      </c>
      <c r="C521" t="s">
        <v>195</v>
      </c>
      <c r="D521" t="s">
        <v>91</v>
      </c>
      <c r="E521" s="33" t="s">
        <v>81</v>
      </c>
      <c r="F521" s="33" t="s">
        <v>7</v>
      </c>
      <c r="G521" s="33" t="s">
        <v>7</v>
      </c>
      <c r="H521" s="33" t="s">
        <v>7</v>
      </c>
      <c r="I521" s="33" t="s">
        <v>8</v>
      </c>
      <c r="J521" s="33" t="s">
        <v>7</v>
      </c>
      <c r="K521" s="34">
        <v>0.6</v>
      </c>
      <c r="L521" s="34" t="str">
        <f>IF(Noms_de_les_cases4[[#This Row],[Nivell 
d''us (%)]]&gt;0.7,"Habitual",IF(Noms_de_les_cases4[[#This Row],[Nivell 
d''us (%)]]&lt;0.3,"Minoritari","Ocasional"))</f>
        <v>Ocasional</v>
      </c>
      <c r="M521" s="33" t="s">
        <v>14</v>
      </c>
      <c r="N521" s="33" t="s">
        <v>17</v>
      </c>
      <c r="O521" t="s">
        <v>1218</v>
      </c>
      <c r="P521" t="s">
        <v>1228</v>
      </c>
    </row>
    <row r="522" spans="1:16" x14ac:dyDescent="0.35">
      <c r="A522" s="1">
        <f t="shared" si="9"/>
        <v>521</v>
      </c>
      <c r="B522" s="1" t="s">
        <v>154</v>
      </c>
      <c r="C522" t="s">
        <v>1465</v>
      </c>
      <c r="D522" t="s">
        <v>89</v>
      </c>
      <c r="E522" s="33" t="s">
        <v>81</v>
      </c>
      <c r="F522" s="33" t="s">
        <v>7</v>
      </c>
      <c r="G522" s="33" t="s">
        <v>8</v>
      </c>
      <c r="H522" s="33" t="s">
        <v>7</v>
      </c>
      <c r="I522" s="33" t="s">
        <v>8</v>
      </c>
      <c r="J522" s="33" t="s">
        <v>8</v>
      </c>
      <c r="K522" s="34">
        <v>0.2</v>
      </c>
      <c r="L522" s="34" t="str">
        <f>IF(Noms_de_les_cases4[[#This Row],[Nivell 
d''us (%)]]&gt;0.7,"Habitual",IF(Noms_de_les_cases4[[#This Row],[Nivell 
d''us (%)]]&lt;0.3,"Minoritari","Ocasional"))</f>
        <v>Minoritari</v>
      </c>
      <c r="M522" s="33" t="s">
        <v>16</v>
      </c>
      <c r="N522" s="33" t="s">
        <v>18</v>
      </c>
      <c r="O522" t="s">
        <v>1221</v>
      </c>
      <c r="P522" t="s">
        <v>1239</v>
      </c>
    </row>
    <row r="523" spans="1:16" x14ac:dyDescent="0.35">
      <c r="A523" s="1">
        <f t="shared" si="9"/>
        <v>522</v>
      </c>
      <c r="B523" s="1" t="s">
        <v>408</v>
      </c>
      <c r="C523" t="s">
        <v>409</v>
      </c>
      <c r="D523" t="s">
        <v>86</v>
      </c>
      <c r="E523" s="33" t="s">
        <v>81</v>
      </c>
      <c r="F523" s="33" t="s">
        <v>7</v>
      </c>
      <c r="G523" s="33" t="s">
        <v>8</v>
      </c>
      <c r="H523" s="33" t="s">
        <v>7</v>
      </c>
      <c r="I523" s="33" t="s">
        <v>8</v>
      </c>
      <c r="J523" s="33" t="s">
        <v>8</v>
      </c>
      <c r="K523" s="34">
        <v>0.2</v>
      </c>
      <c r="L523" s="34" t="str">
        <f>IF(Noms_de_les_cases4[[#This Row],[Nivell 
d''us (%)]]&gt;0.7,"Habitual",IF(Noms_de_les_cases4[[#This Row],[Nivell 
d''us (%)]]&lt;0.3,"Minoritari","Ocasional"))</f>
        <v>Minoritari</v>
      </c>
      <c r="M523" s="33" t="s">
        <v>78</v>
      </c>
      <c r="N523" s="33" t="s">
        <v>17</v>
      </c>
      <c r="O523" t="s">
        <v>1219</v>
      </c>
      <c r="P523" t="s">
        <v>1225</v>
      </c>
    </row>
    <row r="524" spans="1:16" x14ac:dyDescent="0.35">
      <c r="A524" s="1">
        <f t="shared" si="9"/>
        <v>523</v>
      </c>
      <c r="B524" s="1" t="s">
        <v>1485</v>
      </c>
      <c r="C524" t="s">
        <v>230</v>
      </c>
      <c r="D524" t="s">
        <v>88</v>
      </c>
      <c r="E524" s="33" t="s">
        <v>81</v>
      </c>
      <c r="F524" s="33" t="s">
        <v>7</v>
      </c>
      <c r="G524" s="33" t="s">
        <v>7</v>
      </c>
      <c r="H524" s="33" t="s">
        <v>7</v>
      </c>
      <c r="I524" s="33" t="s">
        <v>8</v>
      </c>
      <c r="J524" s="33" t="s">
        <v>8</v>
      </c>
      <c r="K524" s="34">
        <v>0.2</v>
      </c>
      <c r="L524" s="34" t="str">
        <f>IF(Noms_de_les_cases4[[#This Row],[Nivell 
d''us (%)]]&gt;0.7,"Habitual",IF(Noms_de_les_cases4[[#This Row],[Nivell 
d''us (%)]]&lt;0.3,"Minoritari","Ocasional"))</f>
        <v>Minoritari</v>
      </c>
      <c r="M524" s="33" t="s">
        <v>16</v>
      </c>
      <c r="N524" s="33" t="s">
        <v>17</v>
      </c>
      <c r="O524" t="s">
        <v>1219</v>
      </c>
      <c r="P524" t="s">
        <v>1225</v>
      </c>
    </row>
    <row r="525" spans="1:16" x14ac:dyDescent="0.35">
      <c r="A525" s="1">
        <f t="shared" si="9"/>
        <v>524</v>
      </c>
      <c r="B525" s="1" t="s">
        <v>1061</v>
      </c>
      <c r="C525" t="s">
        <v>921</v>
      </c>
      <c r="D525" t="s">
        <v>89</v>
      </c>
      <c r="E525" s="33" t="s">
        <v>81</v>
      </c>
      <c r="F525" s="33" t="s">
        <v>7</v>
      </c>
      <c r="G525" s="33" t="s">
        <v>7</v>
      </c>
      <c r="H525" s="33" t="s">
        <v>7</v>
      </c>
      <c r="I525" s="33" t="s">
        <v>8</v>
      </c>
      <c r="J525" s="33" t="s">
        <v>8</v>
      </c>
      <c r="K525" s="34">
        <v>0.4</v>
      </c>
      <c r="L525" s="34" t="str">
        <f>IF(Noms_de_les_cases4[[#This Row],[Nivell 
d''us (%)]]&gt;0.7,"Habitual",IF(Noms_de_les_cases4[[#This Row],[Nivell 
d''us (%)]]&lt;0.3,"Minoritari","Ocasional"))</f>
        <v>Ocasional</v>
      </c>
      <c r="M525" s="33" t="s">
        <v>78</v>
      </c>
      <c r="N525" s="33" t="s">
        <v>17</v>
      </c>
      <c r="O525" t="s">
        <v>1219</v>
      </c>
      <c r="P525" t="s">
        <v>1225</v>
      </c>
    </row>
    <row r="526" spans="1:16" x14ac:dyDescent="0.35">
      <c r="A526" s="1">
        <f t="shared" si="9"/>
        <v>525</v>
      </c>
      <c r="B526" s="1" t="s">
        <v>111</v>
      </c>
      <c r="C526" t="s">
        <v>110</v>
      </c>
      <c r="D526" t="s">
        <v>90</v>
      </c>
      <c r="E526" s="33" t="s">
        <v>81</v>
      </c>
      <c r="F526" s="33" t="s">
        <v>7</v>
      </c>
      <c r="G526" s="33" t="s">
        <v>7</v>
      </c>
      <c r="H526" s="33" t="s">
        <v>7</v>
      </c>
      <c r="I526" s="33" t="s">
        <v>8</v>
      </c>
      <c r="J526" s="33" t="s">
        <v>7</v>
      </c>
      <c r="K526" s="34">
        <v>0.8</v>
      </c>
      <c r="L526" s="34" t="str">
        <f>IF(Noms_de_les_cases4[[#This Row],[Nivell 
d''us (%)]]&gt;0.7,"Habitual",IF(Noms_de_les_cases4[[#This Row],[Nivell 
d''us (%)]]&lt;0.3,"Minoritari","Ocasional"))</f>
        <v>Habitual</v>
      </c>
      <c r="M526" s="33" t="s">
        <v>14</v>
      </c>
      <c r="N526" s="33" t="s">
        <v>19</v>
      </c>
      <c r="O526" t="s">
        <v>1218</v>
      </c>
      <c r="P526" t="s">
        <v>1228</v>
      </c>
    </row>
    <row r="527" spans="1:16" x14ac:dyDescent="0.35">
      <c r="A527" s="1">
        <f t="shared" si="9"/>
        <v>526</v>
      </c>
      <c r="B527" s="1" t="s">
        <v>514</v>
      </c>
      <c r="C527" t="s">
        <v>510</v>
      </c>
      <c r="D527" t="s">
        <v>85</v>
      </c>
      <c r="E527" s="33" t="s">
        <v>81</v>
      </c>
      <c r="F527" s="33" t="s">
        <v>7</v>
      </c>
      <c r="G527" s="33" t="s">
        <v>7</v>
      </c>
      <c r="H527" s="33" t="s">
        <v>7</v>
      </c>
      <c r="I527" s="33" t="s">
        <v>8</v>
      </c>
      <c r="J527" s="33" t="s">
        <v>8</v>
      </c>
      <c r="K527" s="34">
        <v>0.4</v>
      </c>
      <c r="L527" s="34" t="str">
        <f>IF(Noms_de_les_cases4[[#This Row],[Nivell 
d''us (%)]]&gt;0.7,"Habitual",IF(Noms_de_les_cases4[[#This Row],[Nivell 
d''us (%)]]&lt;0.3,"Minoritari","Ocasional"))</f>
        <v>Ocasional</v>
      </c>
      <c r="M527" s="33" t="s">
        <v>16</v>
      </c>
      <c r="N527" s="33" t="s">
        <v>18</v>
      </c>
      <c r="O527" t="s">
        <v>1221</v>
      </c>
      <c r="P527" t="s">
        <v>1239</v>
      </c>
    </row>
    <row r="528" spans="1:16" x14ac:dyDescent="0.35">
      <c r="A528" s="1">
        <f t="shared" si="9"/>
        <v>527</v>
      </c>
      <c r="B528" s="1" t="s">
        <v>63</v>
      </c>
      <c r="C528" t="s">
        <v>64</v>
      </c>
      <c r="D528" t="s">
        <v>6</v>
      </c>
      <c r="E528" s="33" t="s">
        <v>81</v>
      </c>
      <c r="F528" s="33" t="s">
        <v>7</v>
      </c>
      <c r="G528" s="33" t="s">
        <v>7</v>
      </c>
      <c r="H528" s="33" t="s">
        <v>7</v>
      </c>
      <c r="I528" s="33" t="s">
        <v>7</v>
      </c>
      <c r="J528" s="33" t="s">
        <v>7</v>
      </c>
      <c r="K528" s="34">
        <v>0.6</v>
      </c>
      <c r="L528" s="34" t="str">
        <f>IF(Noms_de_les_cases4[[#This Row],[Nivell 
d''us (%)]]&gt;0.7,"Habitual",IF(Noms_de_les_cases4[[#This Row],[Nivell 
d''us (%)]]&lt;0.3,"Minoritari","Ocasional"))</f>
        <v>Ocasional</v>
      </c>
      <c r="M528" s="33" t="s">
        <v>16</v>
      </c>
      <c r="N528" s="33" t="s">
        <v>17</v>
      </c>
      <c r="O528" t="s">
        <v>1221</v>
      </c>
      <c r="P528" t="s">
        <v>1239</v>
      </c>
    </row>
    <row r="529" spans="1:16" x14ac:dyDescent="0.35">
      <c r="A529" s="1">
        <f t="shared" si="9"/>
        <v>528</v>
      </c>
      <c r="B529" s="1" t="s">
        <v>360</v>
      </c>
      <c r="C529" t="s">
        <v>361</v>
      </c>
      <c r="D529" t="s">
        <v>92</v>
      </c>
      <c r="E529" s="33" t="s">
        <v>81</v>
      </c>
      <c r="F529" s="33" t="s">
        <v>7</v>
      </c>
      <c r="G529" s="33" t="s">
        <v>7</v>
      </c>
      <c r="H529" s="33" t="s">
        <v>7</v>
      </c>
      <c r="I529" s="33" t="s">
        <v>7</v>
      </c>
      <c r="J529" s="33" t="s">
        <v>8</v>
      </c>
      <c r="K529" s="34">
        <v>0.4</v>
      </c>
      <c r="L529" s="34" t="str">
        <f>IF(Noms_de_les_cases4[[#This Row],[Nivell 
d''us (%)]]&gt;0.7,"Habitual",IF(Noms_de_les_cases4[[#This Row],[Nivell 
d''us (%)]]&lt;0.3,"Minoritari","Ocasional"))</f>
        <v>Ocasional</v>
      </c>
      <c r="M529" s="33" t="s">
        <v>14</v>
      </c>
      <c r="N529" s="33" t="s">
        <v>17</v>
      </c>
      <c r="O529" t="s">
        <v>1222</v>
      </c>
      <c r="P529" t="s">
        <v>1229</v>
      </c>
    </row>
    <row r="530" spans="1:16" x14ac:dyDescent="0.35">
      <c r="A530" s="1">
        <f t="shared" si="9"/>
        <v>529</v>
      </c>
      <c r="B530" s="1" t="s">
        <v>885</v>
      </c>
      <c r="C530" t="s">
        <v>886</v>
      </c>
      <c r="D530" t="s">
        <v>181</v>
      </c>
      <c r="E530" s="33" t="s">
        <v>81</v>
      </c>
      <c r="F530" s="33" t="s">
        <v>7</v>
      </c>
      <c r="G530" s="33" t="s">
        <v>7</v>
      </c>
      <c r="H530" s="33" t="s">
        <v>7</v>
      </c>
      <c r="I530" s="33" t="s">
        <v>7</v>
      </c>
      <c r="J530" s="33" t="s">
        <v>7</v>
      </c>
      <c r="K530" s="34">
        <v>1</v>
      </c>
      <c r="L530" s="34" t="str">
        <f>IF(Noms_de_les_cases4[[#This Row],[Nivell 
d''us (%)]]&gt;0.7,"Habitual",IF(Noms_de_les_cases4[[#This Row],[Nivell 
d''us (%)]]&lt;0.3,"Minoritari","Ocasional"))</f>
        <v>Habitual</v>
      </c>
      <c r="M530" s="33" t="s">
        <v>16</v>
      </c>
      <c r="N530" s="33" t="s">
        <v>17</v>
      </c>
      <c r="O530" t="s">
        <v>1221</v>
      </c>
      <c r="P530" t="s">
        <v>1239</v>
      </c>
    </row>
    <row r="531" spans="1:16" x14ac:dyDescent="0.35">
      <c r="A531" s="1">
        <f t="shared" si="9"/>
        <v>530</v>
      </c>
      <c r="B531" s="1" t="s">
        <v>1008</v>
      </c>
      <c r="C531" t="s">
        <v>1009</v>
      </c>
      <c r="D531" t="s">
        <v>89</v>
      </c>
      <c r="E531" s="33" t="s">
        <v>81</v>
      </c>
      <c r="F531" s="33" t="s">
        <v>7</v>
      </c>
      <c r="G531" s="33" t="s">
        <v>7</v>
      </c>
      <c r="H531" s="33" t="s">
        <v>7</v>
      </c>
      <c r="I531" s="33" t="s">
        <v>7</v>
      </c>
      <c r="J531" s="33" t="s">
        <v>7</v>
      </c>
      <c r="K531" s="34">
        <v>0.6</v>
      </c>
      <c r="L531" s="34" t="str">
        <f>IF(Noms_de_les_cases4[[#This Row],[Nivell 
d''us (%)]]&gt;0.7,"Habitual",IF(Noms_de_les_cases4[[#This Row],[Nivell 
d''us (%)]]&lt;0.3,"Minoritari","Ocasional"))</f>
        <v>Ocasional</v>
      </c>
      <c r="M531" s="33" t="s">
        <v>14</v>
      </c>
      <c r="N531" s="33" t="s">
        <v>17</v>
      </c>
      <c r="O531" t="s">
        <v>1218</v>
      </c>
      <c r="P531" t="s">
        <v>1228</v>
      </c>
    </row>
    <row r="532" spans="1:16" x14ac:dyDescent="0.35">
      <c r="A532" s="1">
        <f t="shared" si="9"/>
        <v>531</v>
      </c>
      <c r="B532" s="1" t="s">
        <v>533</v>
      </c>
      <c r="C532" t="s">
        <v>914</v>
      </c>
      <c r="D532" t="s">
        <v>89</v>
      </c>
      <c r="E532" s="33" t="s">
        <v>81</v>
      </c>
      <c r="F532" s="33" t="s">
        <v>7</v>
      </c>
      <c r="G532" s="33" t="s">
        <v>7</v>
      </c>
      <c r="H532" s="33" t="s">
        <v>7</v>
      </c>
      <c r="I532" s="33" t="s">
        <v>7</v>
      </c>
      <c r="J532" s="33" t="s">
        <v>7</v>
      </c>
      <c r="K532" s="34">
        <v>1</v>
      </c>
      <c r="L532" s="34" t="str">
        <f>IF(Noms_de_les_cases4[[#This Row],[Nivell 
d''us (%)]]&gt;0.7,"Habitual",IF(Noms_de_les_cases4[[#This Row],[Nivell 
d''us (%)]]&lt;0.3,"Minoritari","Ocasional"))</f>
        <v>Habitual</v>
      </c>
      <c r="M532" s="33" t="s">
        <v>14</v>
      </c>
      <c r="N532" s="33" t="s">
        <v>17</v>
      </c>
      <c r="O532" t="s">
        <v>1218</v>
      </c>
      <c r="P532" t="s">
        <v>1228</v>
      </c>
    </row>
    <row r="533" spans="1:16" x14ac:dyDescent="0.35">
      <c r="A533" s="1">
        <f t="shared" si="9"/>
        <v>532</v>
      </c>
      <c r="B533" s="1" t="s">
        <v>533</v>
      </c>
      <c r="C533" t="s">
        <v>534</v>
      </c>
      <c r="D533" t="s">
        <v>87</v>
      </c>
      <c r="E533" s="33" t="s">
        <v>81</v>
      </c>
      <c r="F533" s="33" t="s">
        <v>7</v>
      </c>
      <c r="G533" s="33" t="s">
        <v>7</v>
      </c>
      <c r="H533" s="33" t="s">
        <v>7</v>
      </c>
      <c r="I533" s="33" t="s">
        <v>7</v>
      </c>
      <c r="J533" s="33" t="s">
        <v>7</v>
      </c>
      <c r="K533" s="34">
        <v>0.6</v>
      </c>
      <c r="L533" s="34" t="str">
        <f>IF(Noms_de_les_cases4[[#This Row],[Nivell 
d''us (%)]]&gt;0.7,"Habitual",IF(Noms_de_les_cases4[[#This Row],[Nivell 
d''us (%)]]&lt;0.3,"Minoritari","Ocasional"))</f>
        <v>Ocasional</v>
      </c>
      <c r="M533" s="33" t="s">
        <v>14</v>
      </c>
      <c r="N533" s="33" t="s">
        <v>17</v>
      </c>
      <c r="O533" t="s">
        <v>1218</v>
      </c>
      <c r="P533" t="s">
        <v>1228</v>
      </c>
    </row>
    <row r="534" spans="1:16" x14ac:dyDescent="0.35">
      <c r="A534" s="1">
        <f t="shared" si="9"/>
        <v>533</v>
      </c>
      <c r="B534" s="1" t="s">
        <v>533</v>
      </c>
      <c r="C534" t="s">
        <v>618</v>
      </c>
      <c r="D534" t="s">
        <v>85</v>
      </c>
      <c r="E534" s="33" t="s">
        <v>81</v>
      </c>
      <c r="F534" s="33" t="s">
        <v>7</v>
      </c>
      <c r="G534" s="33" t="s">
        <v>7</v>
      </c>
      <c r="H534" s="33" t="s">
        <v>7</v>
      </c>
      <c r="I534" s="33" t="s">
        <v>7</v>
      </c>
      <c r="J534" s="33" t="s">
        <v>7</v>
      </c>
      <c r="K534" s="34">
        <v>0.8</v>
      </c>
      <c r="L534" s="34" t="str">
        <f>IF(Noms_de_les_cases4[[#This Row],[Nivell 
d''us (%)]]&gt;0.7,"Habitual",IF(Noms_de_les_cases4[[#This Row],[Nivell 
d''us (%)]]&lt;0.3,"Minoritari","Ocasional"))</f>
        <v>Habitual</v>
      </c>
      <c r="M534" s="33" t="s">
        <v>14</v>
      </c>
      <c r="N534" s="33" t="s">
        <v>17</v>
      </c>
      <c r="O534" t="s">
        <v>1218</v>
      </c>
      <c r="P534" t="s">
        <v>1228</v>
      </c>
    </row>
    <row r="535" spans="1:16" x14ac:dyDescent="0.35">
      <c r="A535" s="1">
        <f t="shared" si="9"/>
        <v>534</v>
      </c>
      <c r="B535" s="1" t="s">
        <v>631</v>
      </c>
      <c r="C535" t="s">
        <v>630</v>
      </c>
      <c r="D535" t="s">
        <v>84</v>
      </c>
      <c r="E535" s="33" t="s">
        <v>81</v>
      </c>
      <c r="F535" s="33" t="s">
        <v>7</v>
      </c>
      <c r="G535" s="33" t="s">
        <v>7</v>
      </c>
      <c r="H535" s="33" t="s">
        <v>7</v>
      </c>
      <c r="I535" s="33" t="s">
        <v>8</v>
      </c>
      <c r="J535" s="33" t="s">
        <v>8</v>
      </c>
      <c r="K535" s="34">
        <v>0.4</v>
      </c>
      <c r="L535" s="34" t="str">
        <f>IF(Noms_de_les_cases4[[#This Row],[Nivell 
d''us (%)]]&gt;0.7,"Habitual",IF(Noms_de_les_cases4[[#This Row],[Nivell 
d''us (%)]]&lt;0.3,"Minoritari","Ocasional"))</f>
        <v>Ocasional</v>
      </c>
      <c r="M535" s="33" t="s">
        <v>14</v>
      </c>
      <c r="N535" s="33" t="s">
        <v>17</v>
      </c>
      <c r="O535" t="s">
        <v>1218</v>
      </c>
      <c r="P535" t="s">
        <v>1228</v>
      </c>
    </row>
    <row r="536" spans="1:16" x14ac:dyDescent="0.35">
      <c r="A536" s="1">
        <f t="shared" si="9"/>
        <v>535</v>
      </c>
      <c r="B536" s="1" t="s">
        <v>384</v>
      </c>
      <c r="C536" t="s">
        <v>385</v>
      </c>
      <c r="D536" t="s">
        <v>92</v>
      </c>
      <c r="E536" s="33" t="s">
        <v>81</v>
      </c>
      <c r="F536" s="33" t="s">
        <v>7</v>
      </c>
      <c r="G536" s="33" t="s">
        <v>7</v>
      </c>
      <c r="H536" s="33" t="s">
        <v>8</v>
      </c>
      <c r="I536" s="33" t="s">
        <v>7</v>
      </c>
      <c r="J536" s="33" t="s">
        <v>8</v>
      </c>
      <c r="K536" s="34">
        <v>0.4</v>
      </c>
      <c r="L536" s="34" t="str">
        <f>IF(Noms_de_les_cases4[[#This Row],[Nivell 
d''us (%)]]&gt;0.7,"Habitual",IF(Noms_de_les_cases4[[#This Row],[Nivell 
d''us (%)]]&lt;0.3,"Minoritari","Ocasional"))</f>
        <v>Ocasional</v>
      </c>
      <c r="M536" s="33" t="s">
        <v>15</v>
      </c>
      <c r="N536" s="33" t="s">
        <v>17</v>
      </c>
      <c r="O536" t="s">
        <v>1218</v>
      </c>
      <c r="P536" t="s">
        <v>1268</v>
      </c>
    </row>
    <row r="537" spans="1:16" x14ac:dyDescent="0.35">
      <c r="A537" s="1">
        <f t="shared" si="9"/>
        <v>536</v>
      </c>
      <c r="B537" s="1" t="s">
        <v>1540</v>
      </c>
      <c r="C537" t="s">
        <v>301</v>
      </c>
      <c r="D537" t="s">
        <v>86</v>
      </c>
      <c r="E537" s="33" t="s">
        <v>81</v>
      </c>
      <c r="F537" s="33" t="s">
        <v>7</v>
      </c>
      <c r="G537" s="33" t="s">
        <v>7</v>
      </c>
      <c r="H537" s="33" t="s">
        <v>7</v>
      </c>
      <c r="I537" s="33" t="s">
        <v>8</v>
      </c>
      <c r="J537" s="33" t="s">
        <v>8</v>
      </c>
      <c r="K537" s="34">
        <v>0.2</v>
      </c>
      <c r="L537" s="34" t="str">
        <f>IF(Noms_de_les_cases4[[#This Row],[Nivell 
d''us (%)]]&gt;0.7,"Habitual",IF(Noms_de_les_cases4[[#This Row],[Nivell 
d''us (%)]]&lt;0.3,"Minoritari","Ocasional"))</f>
        <v>Minoritari</v>
      </c>
      <c r="M537" s="33" t="s">
        <v>78</v>
      </c>
      <c r="N537" s="33" t="s">
        <v>17</v>
      </c>
      <c r="O537" t="s">
        <v>1218</v>
      </c>
      <c r="P537" t="s">
        <v>1224</v>
      </c>
    </row>
    <row r="538" spans="1:16" x14ac:dyDescent="0.35">
      <c r="A538" s="1">
        <f t="shared" si="9"/>
        <v>537</v>
      </c>
      <c r="B538" s="1" t="s">
        <v>1479</v>
      </c>
      <c r="C538" t="s">
        <v>133</v>
      </c>
      <c r="D538" t="s">
        <v>88</v>
      </c>
      <c r="E538" s="33" t="s">
        <v>81</v>
      </c>
      <c r="F538" s="33" t="s">
        <v>7</v>
      </c>
      <c r="G538" s="33" t="s">
        <v>7</v>
      </c>
      <c r="H538" s="33" t="s">
        <v>7</v>
      </c>
      <c r="I538" s="33" t="s">
        <v>8</v>
      </c>
      <c r="J538" s="33" t="s">
        <v>8</v>
      </c>
      <c r="K538" s="34">
        <v>0.2</v>
      </c>
      <c r="L538" s="34" t="str">
        <f>IF(Noms_de_les_cases4[[#This Row],[Nivell 
d''us (%)]]&gt;0.7,"Habitual",IF(Noms_de_les_cases4[[#This Row],[Nivell 
d''us (%)]]&lt;0.3,"Minoritari","Ocasional"))</f>
        <v>Minoritari</v>
      </c>
      <c r="M538" s="33" t="s">
        <v>14</v>
      </c>
      <c r="N538" s="33" t="s">
        <v>17</v>
      </c>
      <c r="O538" t="s">
        <v>1218</v>
      </c>
      <c r="P538" t="s">
        <v>1228</v>
      </c>
    </row>
    <row r="539" spans="1:16" x14ac:dyDescent="0.35">
      <c r="A539" s="1">
        <f t="shared" si="9"/>
        <v>538</v>
      </c>
      <c r="B539" s="1" t="s">
        <v>828</v>
      </c>
      <c r="C539" t="s">
        <v>827</v>
      </c>
      <c r="D539" t="s">
        <v>181</v>
      </c>
      <c r="E539" s="33" t="s">
        <v>81</v>
      </c>
      <c r="F539" s="33" t="s">
        <v>7</v>
      </c>
      <c r="G539" s="33" t="s">
        <v>7</v>
      </c>
      <c r="H539" s="33" t="s">
        <v>7</v>
      </c>
      <c r="I539" s="33" t="s">
        <v>8</v>
      </c>
      <c r="J539" s="33" t="s">
        <v>8</v>
      </c>
      <c r="K539" s="34">
        <v>0.4</v>
      </c>
      <c r="L539" s="34" t="str">
        <f>IF(Noms_de_les_cases4[[#This Row],[Nivell 
d''us (%)]]&gt;0.7,"Habitual",IF(Noms_de_les_cases4[[#This Row],[Nivell 
d''us (%)]]&lt;0.3,"Minoritari","Ocasional"))</f>
        <v>Ocasional</v>
      </c>
      <c r="M539" s="33" t="s">
        <v>14</v>
      </c>
      <c r="N539" s="33" t="s">
        <v>17</v>
      </c>
      <c r="O539" t="s">
        <v>1218</v>
      </c>
      <c r="P539" t="s">
        <v>1228</v>
      </c>
    </row>
    <row r="540" spans="1:16" x14ac:dyDescent="0.35">
      <c r="A540" s="1">
        <f t="shared" si="9"/>
        <v>539</v>
      </c>
      <c r="B540" s="1" t="s">
        <v>713</v>
      </c>
      <c r="C540" t="s">
        <v>805</v>
      </c>
      <c r="D540" t="s">
        <v>24</v>
      </c>
      <c r="E540" s="33" t="s">
        <v>81</v>
      </c>
      <c r="F540" s="33" t="s">
        <v>7</v>
      </c>
      <c r="G540" s="33" t="s">
        <v>7</v>
      </c>
      <c r="H540" s="33" t="s">
        <v>7</v>
      </c>
      <c r="I540" s="33" t="s">
        <v>8</v>
      </c>
      <c r="J540" s="33" t="s">
        <v>8</v>
      </c>
      <c r="K540" s="34">
        <v>0.2</v>
      </c>
      <c r="L540" s="34" t="str">
        <f>IF(Noms_de_les_cases4[[#This Row],[Nivell 
d''us (%)]]&gt;0.7,"Habitual",IF(Noms_de_les_cases4[[#This Row],[Nivell 
d''us (%)]]&lt;0.3,"Minoritari","Ocasional"))</f>
        <v>Minoritari</v>
      </c>
      <c r="M540" s="33" t="s">
        <v>14</v>
      </c>
      <c r="N540" s="33" t="s">
        <v>17</v>
      </c>
      <c r="O540" t="s">
        <v>1218</v>
      </c>
      <c r="P540" t="s">
        <v>1228</v>
      </c>
    </row>
    <row r="541" spans="1:16" x14ac:dyDescent="0.35">
      <c r="A541" s="1">
        <f t="shared" si="9"/>
        <v>540</v>
      </c>
      <c r="B541" s="1" t="s">
        <v>713</v>
      </c>
      <c r="C541" t="s">
        <v>1079</v>
      </c>
      <c r="D541" t="s">
        <v>84</v>
      </c>
      <c r="E541" s="33" t="s">
        <v>81</v>
      </c>
      <c r="F541" s="33" t="s">
        <v>7</v>
      </c>
      <c r="G541" s="33" t="s">
        <v>7</v>
      </c>
      <c r="H541" s="33" t="s">
        <v>7</v>
      </c>
      <c r="I541" s="33" t="s">
        <v>8</v>
      </c>
      <c r="J541" s="33" t="s">
        <v>7</v>
      </c>
      <c r="K541" s="34">
        <v>1</v>
      </c>
      <c r="L541" s="34" t="str">
        <f>IF(Noms_de_les_cases4[[#This Row],[Nivell 
d''us (%)]]&gt;0.7,"Habitual",IF(Noms_de_les_cases4[[#This Row],[Nivell 
d''us (%)]]&lt;0.3,"Minoritari","Ocasional"))</f>
        <v>Habitual</v>
      </c>
      <c r="M541" s="33" t="s">
        <v>14</v>
      </c>
      <c r="N541" s="33" t="s">
        <v>17</v>
      </c>
      <c r="O541" t="s">
        <v>1218</v>
      </c>
      <c r="P541" t="s">
        <v>1228</v>
      </c>
    </row>
    <row r="542" spans="1:16" x14ac:dyDescent="0.35">
      <c r="A542" s="1">
        <f t="shared" si="9"/>
        <v>541</v>
      </c>
      <c r="B542" s="1" t="s">
        <v>713</v>
      </c>
      <c r="C542" t="s">
        <v>1465</v>
      </c>
      <c r="D542" t="s">
        <v>89</v>
      </c>
      <c r="E542" s="33" t="s">
        <v>81</v>
      </c>
      <c r="F542" s="33" t="s">
        <v>7</v>
      </c>
      <c r="G542" s="33" t="s">
        <v>8</v>
      </c>
      <c r="H542" s="33" t="s">
        <v>7</v>
      </c>
      <c r="I542" s="33" t="s">
        <v>8</v>
      </c>
      <c r="J542" s="33" t="s">
        <v>8</v>
      </c>
      <c r="K542" s="34">
        <v>0.2</v>
      </c>
      <c r="L542" s="34" t="str">
        <f>IF(Noms_de_les_cases4[[#This Row],[Nivell 
d''us (%)]]&gt;0.7,"Habitual",IF(Noms_de_les_cases4[[#This Row],[Nivell 
d''us (%)]]&lt;0.3,"Minoritari","Ocasional"))</f>
        <v>Minoritari</v>
      </c>
      <c r="M542" s="33" t="s">
        <v>14</v>
      </c>
      <c r="N542" s="33" t="s">
        <v>17</v>
      </c>
      <c r="O542" t="s">
        <v>1218</v>
      </c>
      <c r="P542" t="s">
        <v>1228</v>
      </c>
    </row>
    <row r="543" spans="1:16" x14ac:dyDescent="0.35">
      <c r="A543" s="1">
        <f t="shared" si="9"/>
        <v>542</v>
      </c>
      <c r="B543" s="1" t="s">
        <v>511</v>
      </c>
      <c r="C543" t="s">
        <v>510</v>
      </c>
      <c r="D543" t="s">
        <v>85</v>
      </c>
      <c r="E543" s="33" t="s">
        <v>81</v>
      </c>
      <c r="F543" s="33" t="s">
        <v>7</v>
      </c>
      <c r="G543" s="33" t="s">
        <v>7</v>
      </c>
      <c r="H543" s="33" t="s">
        <v>7</v>
      </c>
      <c r="I543" s="33" t="s">
        <v>8</v>
      </c>
      <c r="J543" s="33" t="s">
        <v>8</v>
      </c>
      <c r="K543" s="34">
        <v>0.4</v>
      </c>
      <c r="L543" s="34" t="str">
        <f>IF(Noms_de_les_cases4[[#This Row],[Nivell 
d''us (%)]]&gt;0.7,"Habitual",IF(Noms_de_les_cases4[[#This Row],[Nivell 
d''us (%)]]&lt;0.3,"Minoritari","Ocasional"))</f>
        <v>Ocasional</v>
      </c>
      <c r="M543" s="33" t="s">
        <v>14</v>
      </c>
      <c r="N543" s="33" t="s">
        <v>17</v>
      </c>
      <c r="O543" t="s">
        <v>1219</v>
      </c>
      <c r="P543" t="s">
        <v>1228</v>
      </c>
    </row>
    <row r="544" spans="1:16" x14ac:dyDescent="0.35">
      <c r="A544" s="1">
        <f t="shared" si="9"/>
        <v>543</v>
      </c>
      <c r="B544" s="1" t="s">
        <v>738</v>
      </c>
      <c r="C544" t="s">
        <v>739</v>
      </c>
      <c r="D544" t="s">
        <v>84</v>
      </c>
      <c r="E544" s="33" t="s">
        <v>81</v>
      </c>
      <c r="F544" s="33" t="s">
        <v>7</v>
      </c>
      <c r="G544" s="33" t="s">
        <v>7</v>
      </c>
      <c r="H544" s="33" t="s">
        <v>7</v>
      </c>
      <c r="I544" s="33" t="s">
        <v>7</v>
      </c>
      <c r="J544" s="33" t="s">
        <v>7</v>
      </c>
      <c r="K544" s="34">
        <v>0.6</v>
      </c>
      <c r="L544" s="34" t="str">
        <f>IF(Noms_de_les_cases4[[#This Row],[Nivell 
d''us (%)]]&gt;0.7,"Habitual",IF(Noms_de_les_cases4[[#This Row],[Nivell 
d''us (%)]]&lt;0.3,"Minoritari","Ocasional"))</f>
        <v>Ocasional</v>
      </c>
      <c r="M544" s="33" t="s">
        <v>78</v>
      </c>
      <c r="N544" s="33" t="s">
        <v>17</v>
      </c>
      <c r="O544" t="s">
        <v>1219</v>
      </c>
      <c r="P544" t="s">
        <v>1225</v>
      </c>
    </row>
    <row r="545" spans="1:16" x14ac:dyDescent="0.35">
      <c r="A545" s="1">
        <f t="shared" si="9"/>
        <v>544</v>
      </c>
      <c r="B545" s="1" t="s">
        <v>184</v>
      </c>
      <c r="C545" t="s">
        <v>180</v>
      </c>
      <c r="D545" t="s">
        <v>181</v>
      </c>
      <c r="E545" s="33" t="s">
        <v>81</v>
      </c>
      <c r="F545" s="33" t="s">
        <v>7</v>
      </c>
      <c r="G545" s="33" t="s">
        <v>7</v>
      </c>
      <c r="H545" s="33" t="s">
        <v>7</v>
      </c>
      <c r="I545" s="33" t="s">
        <v>8</v>
      </c>
      <c r="J545" s="33" t="s">
        <v>7</v>
      </c>
      <c r="K545" s="34">
        <v>0.6</v>
      </c>
      <c r="L545" s="34" t="str">
        <f>IF(Noms_de_les_cases4[[#This Row],[Nivell 
d''us (%)]]&gt;0.7,"Habitual",IF(Noms_de_les_cases4[[#This Row],[Nivell 
d''us (%)]]&lt;0.3,"Minoritari","Ocasional"))</f>
        <v>Ocasional</v>
      </c>
      <c r="M545" s="33" t="s">
        <v>78</v>
      </c>
      <c r="N545" s="33" t="s">
        <v>17</v>
      </c>
      <c r="O545" t="s">
        <v>1219</v>
      </c>
      <c r="P545" t="s">
        <v>1225</v>
      </c>
    </row>
    <row r="546" spans="1:16" x14ac:dyDescent="0.35">
      <c r="A546" s="1">
        <f t="shared" si="9"/>
        <v>545</v>
      </c>
      <c r="B546" s="1" t="s">
        <v>515</v>
      </c>
      <c r="C546" t="s">
        <v>516</v>
      </c>
      <c r="D546" t="s">
        <v>87</v>
      </c>
      <c r="E546" s="33" t="s">
        <v>81</v>
      </c>
      <c r="F546" s="33" t="s">
        <v>7</v>
      </c>
      <c r="G546" s="33" t="s">
        <v>7</v>
      </c>
      <c r="H546" s="33" t="s">
        <v>7</v>
      </c>
      <c r="I546" s="33" t="s">
        <v>7</v>
      </c>
      <c r="J546" s="33" t="s">
        <v>7</v>
      </c>
      <c r="K546" s="34">
        <v>0.6</v>
      </c>
      <c r="L546" s="34" t="str">
        <f>IF(Noms_de_les_cases4[[#This Row],[Nivell 
d''us (%)]]&gt;0.7,"Habitual",IF(Noms_de_les_cases4[[#This Row],[Nivell 
d''us (%)]]&lt;0.3,"Minoritari","Ocasional"))</f>
        <v>Ocasional</v>
      </c>
      <c r="M546" s="33" t="s">
        <v>15</v>
      </c>
      <c r="N546" s="33" t="s">
        <v>19</v>
      </c>
      <c r="O546" t="s">
        <v>1221</v>
      </c>
      <c r="P546" t="s">
        <v>1270</v>
      </c>
    </row>
    <row r="547" spans="1:16" x14ac:dyDescent="0.35">
      <c r="A547" s="1">
        <f t="shared" si="9"/>
        <v>546</v>
      </c>
      <c r="B547" s="1" t="s">
        <v>515</v>
      </c>
      <c r="C547" t="s">
        <v>289</v>
      </c>
      <c r="D547" t="s">
        <v>92</v>
      </c>
      <c r="E547" s="33" t="s">
        <v>81</v>
      </c>
      <c r="F547" s="33" t="s">
        <v>7</v>
      </c>
      <c r="G547" s="33" t="s">
        <v>7</v>
      </c>
      <c r="H547" s="33" t="s">
        <v>7</v>
      </c>
      <c r="I547" s="33" t="s">
        <v>8</v>
      </c>
      <c r="J547" s="33" t="s">
        <v>8</v>
      </c>
      <c r="K547" s="34">
        <v>0.2</v>
      </c>
      <c r="L547" s="34" t="str">
        <f>IF(Noms_de_les_cases4[[#This Row],[Nivell 
d''us (%)]]&gt;0.7,"Habitual",IF(Noms_de_les_cases4[[#This Row],[Nivell 
d''us (%)]]&lt;0.3,"Minoritari","Ocasional"))</f>
        <v>Minoritari</v>
      </c>
      <c r="M547" s="33" t="s">
        <v>15</v>
      </c>
      <c r="N547" s="33" t="s">
        <v>17</v>
      </c>
      <c r="O547" t="s">
        <v>1221</v>
      </c>
      <c r="P547" t="s">
        <v>1270</v>
      </c>
    </row>
    <row r="548" spans="1:16" x14ac:dyDescent="0.35">
      <c r="A548" s="1">
        <f t="shared" si="9"/>
        <v>547</v>
      </c>
      <c r="B548" s="1" t="s">
        <v>512</v>
      </c>
      <c r="C548" t="s">
        <v>580</v>
      </c>
      <c r="D548" t="s">
        <v>85</v>
      </c>
      <c r="E548" s="33" t="s">
        <v>81</v>
      </c>
      <c r="F548" s="33" t="s">
        <v>7</v>
      </c>
      <c r="G548" s="33" t="s">
        <v>7</v>
      </c>
      <c r="H548" s="33" t="s">
        <v>7</v>
      </c>
      <c r="I548" s="33" t="s">
        <v>7</v>
      </c>
      <c r="J548" s="33" t="s">
        <v>7</v>
      </c>
      <c r="K548" s="34">
        <v>1</v>
      </c>
      <c r="L548" s="34" t="str">
        <f>IF(Noms_de_les_cases4[[#This Row],[Nivell 
d''us (%)]]&gt;0.7,"Habitual",IF(Noms_de_les_cases4[[#This Row],[Nivell 
d''us (%)]]&lt;0.3,"Minoritari","Ocasional"))</f>
        <v>Habitual</v>
      </c>
      <c r="M548" s="33" t="s">
        <v>14</v>
      </c>
      <c r="N548" s="33" t="s">
        <v>17</v>
      </c>
      <c r="O548" t="s">
        <v>1218</v>
      </c>
      <c r="P548" t="s">
        <v>1228</v>
      </c>
    </row>
    <row r="549" spans="1:16" x14ac:dyDescent="0.35">
      <c r="A549" s="1">
        <f t="shared" si="9"/>
        <v>548</v>
      </c>
      <c r="B549" s="1" t="s">
        <v>512</v>
      </c>
      <c r="C549" t="s">
        <v>510</v>
      </c>
      <c r="D549" t="s">
        <v>85</v>
      </c>
      <c r="E549" s="33" t="s">
        <v>81</v>
      </c>
      <c r="F549" s="33" t="s">
        <v>7</v>
      </c>
      <c r="G549" s="33" t="s">
        <v>7</v>
      </c>
      <c r="H549" s="33" t="s">
        <v>7</v>
      </c>
      <c r="I549" s="33" t="s">
        <v>8</v>
      </c>
      <c r="J549" s="33" t="s">
        <v>7</v>
      </c>
      <c r="K549" s="34">
        <v>0.8</v>
      </c>
      <c r="L549" s="34" t="str">
        <f>IF(Noms_de_les_cases4[[#This Row],[Nivell 
d''us (%)]]&gt;0.7,"Habitual",IF(Noms_de_les_cases4[[#This Row],[Nivell 
d''us (%)]]&lt;0.3,"Minoritari","Ocasional"))</f>
        <v>Habitual</v>
      </c>
      <c r="M549" s="33" t="s">
        <v>14</v>
      </c>
      <c r="N549" s="33" t="s">
        <v>19</v>
      </c>
      <c r="O549" t="s">
        <v>1218</v>
      </c>
      <c r="P549" t="s">
        <v>1228</v>
      </c>
    </row>
    <row r="550" spans="1:16" x14ac:dyDescent="0.35">
      <c r="A550" s="1">
        <f t="shared" si="9"/>
        <v>549</v>
      </c>
      <c r="B550" s="1" t="s">
        <v>890</v>
      </c>
      <c r="C550" t="s">
        <v>891</v>
      </c>
      <c r="D550" t="s">
        <v>181</v>
      </c>
      <c r="E550" s="33" t="s">
        <v>81</v>
      </c>
      <c r="F550" s="33" t="s">
        <v>7</v>
      </c>
      <c r="G550" s="33" t="s">
        <v>7</v>
      </c>
      <c r="H550" s="33" t="s">
        <v>7</v>
      </c>
      <c r="I550" s="33" t="s">
        <v>8</v>
      </c>
      <c r="J550" s="33" t="s">
        <v>7</v>
      </c>
      <c r="K550" s="34">
        <v>1</v>
      </c>
      <c r="L550" s="34" t="str">
        <f>IF(Noms_de_les_cases4[[#This Row],[Nivell 
d''us (%)]]&gt;0.7,"Habitual",IF(Noms_de_les_cases4[[#This Row],[Nivell 
d''us (%)]]&lt;0.3,"Minoritari","Ocasional"))</f>
        <v>Habitual</v>
      </c>
      <c r="M550" s="33" t="s">
        <v>14</v>
      </c>
      <c r="N550" s="33" t="s">
        <v>17</v>
      </c>
      <c r="O550" t="s">
        <v>1218</v>
      </c>
      <c r="P550" t="s">
        <v>1228</v>
      </c>
    </row>
    <row r="551" spans="1:16" x14ac:dyDescent="0.35">
      <c r="A551" s="1">
        <f t="shared" si="9"/>
        <v>550</v>
      </c>
      <c r="B551" s="1" t="s">
        <v>890</v>
      </c>
      <c r="C551" t="s">
        <v>392</v>
      </c>
      <c r="D551" t="s">
        <v>86</v>
      </c>
      <c r="E551" s="33" t="s">
        <v>81</v>
      </c>
      <c r="F551" s="33" t="s">
        <v>7</v>
      </c>
      <c r="G551" s="33" t="s">
        <v>7</v>
      </c>
      <c r="H551" s="33" t="s">
        <v>7</v>
      </c>
      <c r="I551" s="33" t="s">
        <v>8</v>
      </c>
      <c r="J551" s="33" t="s">
        <v>8</v>
      </c>
      <c r="K551" s="34">
        <v>0.2</v>
      </c>
      <c r="L551" s="34" t="str">
        <f>IF(Noms_de_les_cases4[[#This Row],[Nivell 
d''us (%)]]&gt;0.7,"Habitual",IF(Noms_de_les_cases4[[#This Row],[Nivell 
d''us (%)]]&lt;0.3,"Minoritari","Ocasional"))</f>
        <v>Minoritari</v>
      </c>
      <c r="M551" s="33" t="s">
        <v>14</v>
      </c>
      <c r="N551" s="33" t="s">
        <v>17</v>
      </c>
      <c r="O551" t="s">
        <v>1218</v>
      </c>
      <c r="P551" t="s">
        <v>1228</v>
      </c>
    </row>
    <row r="552" spans="1:16" x14ac:dyDescent="0.35">
      <c r="A552" s="1">
        <f t="shared" si="9"/>
        <v>551</v>
      </c>
      <c r="B552" s="1" t="s">
        <v>1482</v>
      </c>
      <c r="C552" t="s">
        <v>944</v>
      </c>
      <c r="D552" t="s">
        <v>89</v>
      </c>
      <c r="E552" s="33" t="s">
        <v>81</v>
      </c>
      <c r="F552" s="33" t="s">
        <v>7</v>
      </c>
      <c r="G552" s="33" t="s">
        <v>7</v>
      </c>
      <c r="H552" s="33" t="s">
        <v>7</v>
      </c>
      <c r="I552" s="33" t="s">
        <v>8</v>
      </c>
      <c r="J552" s="33" t="s">
        <v>8</v>
      </c>
      <c r="K552" s="34">
        <v>0.2</v>
      </c>
      <c r="L552" s="34" t="str">
        <f>IF(Noms_de_les_cases4[[#This Row],[Nivell 
d''us (%)]]&gt;0.7,"Habitual",IF(Noms_de_les_cases4[[#This Row],[Nivell 
d''us (%)]]&lt;0.3,"Minoritari","Ocasional"))</f>
        <v>Minoritari</v>
      </c>
      <c r="M552" s="33" t="s">
        <v>16</v>
      </c>
      <c r="N552" s="33" t="s">
        <v>17</v>
      </c>
      <c r="O552" t="s">
        <v>1222</v>
      </c>
      <c r="P552" t="s">
        <v>1229</v>
      </c>
    </row>
    <row r="553" spans="1:16" x14ac:dyDescent="0.35">
      <c r="A553" s="1">
        <f t="shared" si="9"/>
        <v>552</v>
      </c>
      <c r="B553" s="1" t="s">
        <v>1483</v>
      </c>
      <c r="C553" t="s">
        <v>133</v>
      </c>
      <c r="D553" t="s">
        <v>88</v>
      </c>
      <c r="E553" s="33" t="s">
        <v>81</v>
      </c>
      <c r="F553" s="33" t="s">
        <v>7</v>
      </c>
      <c r="G553" s="33" t="s">
        <v>7</v>
      </c>
      <c r="H553" s="33" t="s">
        <v>7</v>
      </c>
      <c r="I553" s="33" t="s">
        <v>8</v>
      </c>
      <c r="J553" s="33" t="s">
        <v>8</v>
      </c>
      <c r="K553" s="34">
        <v>0.2</v>
      </c>
      <c r="L553" s="34" t="str">
        <f>IF(Noms_de_les_cases4[[#This Row],[Nivell 
d''us (%)]]&gt;0.7,"Habitual",IF(Noms_de_les_cases4[[#This Row],[Nivell 
d''us (%)]]&lt;0.3,"Minoritari","Ocasional"))</f>
        <v>Minoritari</v>
      </c>
      <c r="M553" s="33" t="s">
        <v>16</v>
      </c>
      <c r="N553" s="33" t="s">
        <v>18</v>
      </c>
      <c r="O553" t="s">
        <v>1222</v>
      </c>
      <c r="P553" t="s">
        <v>1229</v>
      </c>
    </row>
    <row r="554" spans="1:16" x14ac:dyDescent="0.35">
      <c r="A554" s="1">
        <f t="shared" si="9"/>
        <v>553</v>
      </c>
      <c r="B554" s="1" t="s">
        <v>660</v>
      </c>
      <c r="C554" t="s">
        <v>661</v>
      </c>
      <c r="D554" t="s">
        <v>84</v>
      </c>
      <c r="E554" s="33" t="s">
        <v>81</v>
      </c>
      <c r="F554" s="33" t="s">
        <v>7</v>
      </c>
      <c r="G554" s="33" t="s">
        <v>7</v>
      </c>
      <c r="H554" s="33" t="s">
        <v>7</v>
      </c>
      <c r="I554" s="33" t="s">
        <v>7</v>
      </c>
      <c r="J554" s="33" t="s">
        <v>7</v>
      </c>
      <c r="K554" s="34">
        <v>0.8</v>
      </c>
      <c r="L554" s="34" t="str">
        <f>IF(Noms_de_les_cases4[[#This Row],[Nivell 
d''us (%)]]&gt;0.7,"Habitual",IF(Noms_de_les_cases4[[#This Row],[Nivell 
d''us (%)]]&lt;0.3,"Minoritari","Ocasional"))</f>
        <v>Habitual</v>
      </c>
      <c r="M554" s="33" t="s">
        <v>38</v>
      </c>
      <c r="N554" s="33" t="s">
        <v>17</v>
      </c>
      <c r="O554" t="s">
        <v>1218</v>
      </c>
      <c r="P554" t="s">
        <v>1268</v>
      </c>
    </row>
    <row r="555" spans="1:16" x14ac:dyDescent="0.35">
      <c r="A555" s="1">
        <f t="shared" si="9"/>
        <v>554</v>
      </c>
      <c r="B555" s="1" t="s">
        <v>1484</v>
      </c>
      <c r="C555" t="s">
        <v>293</v>
      </c>
      <c r="D555" t="s">
        <v>92</v>
      </c>
      <c r="E555" s="33" t="s">
        <v>81</v>
      </c>
      <c r="F555" s="33" t="s">
        <v>7</v>
      </c>
      <c r="G555" s="33" t="s">
        <v>7</v>
      </c>
      <c r="H555" s="33" t="s">
        <v>7</v>
      </c>
      <c r="I555" s="33" t="s">
        <v>8</v>
      </c>
      <c r="J555" s="33" t="s">
        <v>8</v>
      </c>
      <c r="K555" s="34">
        <v>0.2</v>
      </c>
      <c r="L555" s="34" t="str">
        <f>IF(Noms_de_les_cases4[[#This Row],[Nivell 
d''us (%)]]&gt;0.7,"Habitual",IF(Noms_de_les_cases4[[#This Row],[Nivell 
d''us (%)]]&lt;0.3,"Minoritari","Ocasional"))</f>
        <v>Minoritari</v>
      </c>
      <c r="M555" s="33" t="s">
        <v>14</v>
      </c>
      <c r="N555" s="33" t="s">
        <v>17</v>
      </c>
      <c r="O555" t="s">
        <v>1218</v>
      </c>
      <c r="P555" t="s">
        <v>1228</v>
      </c>
    </row>
    <row r="556" spans="1:16" x14ac:dyDescent="0.35">
      <c r="A556" s="1">
        <f t="shared" si="9"/>
        <v>555</v>
      </c>
      <c r="B556" s="1" t="s">
        <v>1461</v>
      </c>
      <c r="C556" t="s">
        <v>934</v>
      </c>
      <c r="D556" t="s">
        <v>89</v>
      </c>
      <c r="E556" s="33" t="s">
        <v>81</v>
      </c>
      <c r="F556" s="33" t="s">
        <v>7</v>
      </c>
      <c r="G556" s="33" t="s">
        <v>7</v>
      </c>
      <c r="H556" s="33" t="s">
        <v>7</v>
      </c>
      <c r="I556" s="33" t="s">
        <v>8</v>
      </c>
      <c r="J556" s="33" t="s">
        <v>8</v>
      </c>
      <c r="K556" s="34">
        <v>0.2</v>
      </c>
      <c r="L556" s="34" t="str">
        <f>IF(Noms_de_les_cases4[[#This Row],[Nivell 
d''us (%)]]&gt;0.7,"Habitual",IF(Noms_de_les_cases4[[#This Row],[Nivell 
d''us (%)]]&lt;0.3,"Minoritari","Ocasional"))</f>
        <v>Minoritari</v>
      </c>
      <c r="M556" s="33" t="s">
        <v>15</v>
      </c>
      <c r="N556" s="33" t="s">
        <v>17</v>
      </c>
      <c r="O556" t="s">
        <v>1218</v>
      </c>
      <c r="P556" t="s">
        <v>1270</v>
      </c>
    </row>
    <row r="557" spans="1:16" x14ac:dyDescent="0.35">
      <c r="A557" s="1">
        <f t="shared" si="9"/>
        <v>556</v>
      </c>
      <c r="B557" s="1" t="s">
        <v>755</v>
      </c>
      <c r="C557" t="s">
        <v>756</v>
      </c>
      <c r="D557" t="s">
        <v>84</v>
      </c>
      <c r="E557" s="33" t="s">
        <v>81</v>
      </c>
      <c r="F557" s="33" t="s">
        <v>7</v>
      </c>
      <c r="G557" s="33" t="s">
        <v>7</v>
      </c>
      <c r="H557" s="33" t="s">
        <v>8</v>
      </c>
      <c r="I557" s="33" t="s">
        <v>7</v>
      </c>
      <c r="J557" s="33" t="s">
        <v>7</v>
      </c>
      <c r="K557" s="34">
        <v>0.6</v>
      </c>
      <c r="L557" s="34" t="str">
        <f>IF(Noms_de_les_cases4[[#This Row],[Nivell 
d''us (%)]]&gt;0.7,"Habitual",IF(Noms_de_les_cases4[[#This Row],[Nivell 
d''us (%)]]&lt;0.3,"Minoritari","Ocasional"))</f>
        <v>Ocasional</v>
      </c>
      <c r="M557" s="33" t="s">
        <v>14</v>
      </c>
      <c r="N557" s="33" t="s">
        <v>17</v>
      </c>
      <c r="O557" t="s">
        <v>1218</v>
      </c>
      <c r="P557" t="s">
        <v>1228</v>
      </c>
    </row>
    <row r="558" spans="1:16" x14ac:dyDescent="0.35">
      <c r="A558" s="1">
        <f t="shared" si="9"/>
        <v>557</v>
      </c>
      <c r="B558" s="1" t="s">
        <v>658</v>
      </c>
      <c r="C558" t="s">
        <v>659</v>
      </c>
      <c r="D558" t="s">
        <v>84</v>
      </c>
      <c r="E558" s="33" t="s">
        <v>81</v>
      </c>
      <c r="F558" s="33" t="s">
        <v>7</v>
      </c>
      <c r="G558" s="33" t="s">
        <v>7</v>
      </c>
      <c r="H558" s="33" t="s">
        <v>7</v>
      </c>
      <c r="I558" s="33" t="s">
        <v>7</v>
      </c>
      <c r="J558" s="33" t="s">
        <v>7</v>
      </c>
      <c r="K558" s="34">
        <v>0.8</v>
      </c>
      <c r="L558" s="34" t="str">
        <f>IF(Noms_de_les_cases4[[#This Row],[Nivell 
d''us (%)]]&gt;0.7,"Habitual",IF(Noms_de_les_cases4[[#This Row],[Nivell 
d''us (%)]]&lt;0.3,"Minoritari","Ocasional"))</f>
        <v>Habitual</v>
      </c>
      <c r="M558" s="33" t="s">
        <v>16</v>
      </c>
      <c r="N558" s="33" t="s">
        <v>17</v>
      </c>
      <c r="O558" t="s">
        <v>1221</v>
      </c>
      <c r="P558" t="s">
        <v>1239</v>
      </c>
    </row>
    <row r="559" spans="1:16" x14ac:dyDescent="0.35">
      <c r="A559" s="1">
        <f t="shared" si="9"/>
        <v>558</v>
      </c>
      <c r="B559" s="1" t="s">
        <v>370</v>
      </c>
      <c r="C559" t="s">
        <v>371</v>
      </c>
      <c r="D559" t="s">
        <v>92</v>
      </c>
      <c r="E559" s="33" t="s">
        <v>81</v>
      </c>
      <c r="F559" s="33" t="s">
        <v>7</v>
      </c>
      <c r="G559" s="33" t="s">
        <v>7</v>
      </c>
      <c r="H559" s="33" t="s">
        <v>7</v>
      </c>
      <c r="I559" s="33" t="s">
        <v>7</v>
      </c>
      <c r="J559" s="33" t="s">
        <v>7</v>
      </c>
      <c r="K559" s="34">
        <v>0.8</v>
      </c>
      <c r="L559" s="34" t="str">
        <f>IF(Noms_de_les_cases4[[#This Row],[Nivell 
d''us (%)]]&gt;0.7,"Habitual",IF(Noms_de_les_cases4[[#This Row],[Nivell 
d''us (%)]]&lt;0.3,"Minoritari","Ocasional"))</f>
        <v>Habitual</v>
      </c>
      <c r="M559" s="33" t="s">
        <v>14</v>
      </c>
      <c r="N559" s="33" t="s">
        <v>17</v>
      </c>
      <c r="O559" t="s">
        <v>1218</v>
      </c>
      <c r="P559" t="s">
        <v>1228</v>
      </c>
    </row>
    <row r="560" spans="1:16" x14ac:dyDescent="0.35">
      <c r="A560" s="1">
        <f t="shared" si="9"/>
        <v>559</v>
      </c>
      <c r="B560" s="1" t="s">
        <v>509</v>
      </c>
      <c r="C560" t="s">
        <v>510</v>
      </c>
      <c r="D560" t="s">
        <v>85</v>
      </c>
      <c r="E560" s="33" t="s">
        <v>81</v>
      </c>
      <c r="F560" s="33" t="s">
        <v>7</v>
      </c>
      <c r="G560" s="33" t="s">
        <v>7</v>
      </c>
      <c r="H560" s="33" t="s">
        <v>7</v>
      </c>
      <c r="I560" s="33" t="s">
        <v>7</v>
      </c>
      <c r="J560" s="33" t="s">
        <v>7</v>
      </c>
      <c r="K560" s="34">
        <v>0.6</v>
      </c>
      <c r="L560" s="34" t="str">
        <f>IF(Noms_de_les_cases4[[#This Row],[Nivell 
d''us (%)]]&gt;0.7,"Habitual",IF(Noms_de_les_cases4[[#This Row],[Nivell 
d''us (%)]]&lt;0.3,"Minoritari","Ocasional"))</f>
        <v>Ocasional</v>
      </c>
      <c r="M560" s="33" t="s">
        <v>15</v>
      </c>
      <c r="N560" s="33" t="s">
        <v>17</v>
      </c>
      <c r="O560" t="s">
        <v>1218</v>
      </c>
      <c r="P560" t="s">
        <v>1268</v>
      </c>
    </row>
    <row r="561" spans="1:16" x14ac:dyDescent="0.35">
      <c r="A561" s="1">
        <f t="shared" si="9"/>
        <v>560</v>
      </c>
      <c r="B561" s="1" t="s">
        <v>32</v>
      </c>
      <c r="C561" t="s">
        <v>31</v>
      </c>
      <c r="D561" t="s">
        <v>24</v>
      </c>
      <c r="E561" s="33" t="s">
        <v>81</v>
      </c>
      <c r="F561" s="33" t="s">
        <v>7</v>
      </c>
      <c r="G561" s="33" t="s">
        <v>7</v>
      </c>
      <c r="H561" s="33" t="s">
        <v>7</v>
      </c>
      <c r="I561" s="33" t="s">
        <v>7</v>
      </c>
      <c r="J561" s="33" t="s">
        <v>7</v>
      </c>
      <c r="K561" s="34">
        <v>0.8</v>
      </c>
      <c r="L561" s="34" t="str">
        <f>IF(Noms_de_les_cases4[[#This Row],[Nivell 
d''us (%)]]&gt;0.7,"Habitual",IF(Noms_de_les_cases4[[#This Row],[Nivell 
d''us (%)]]&lt;0.3,"Minoritari","Ocasional"))</f>
        <v>Habitual</v>
      </c>
      <c r="M561" s="33" t="s">
        <v>15</v>
      </c>
      <c r="N561" s="33" t="s">
        <v>17</v>
      </c>
      <c r="O561" t="s">
        <v>1218</v>
      </c>
      <c r="P561" t="s">
        <v>1268</v>
      </c>
    </row>
    <row r="562" spans="1:16" x14ac:dyDescent="0.35">
      <c r="A562" s="1">
        <f t="shared" si="9"/>
        <v>561</v>
      </c>
      <c r="B562" s="1" t="s">
        <v>882</v>
      </c>
      <c r="C562" t="s">
        <v>883</v>
      </c>
      <c r="D562" t="s">
        <v>181</v>
      </c>
      <c r="E562" s="33" t="s">
        <v>81</v>
      </c>
      <c r="F562" s="33" t="s">
        <v>7</v>
      </c>
      <c r="G562" s="33" t="s">
        <v>7</v>
      </c>
      <c r="H562" s="33" t="s">
        <v>7</v>
      </c>
      <c r="I562" s="33" t="s">
        <v>7</v>
      </c>
      <c r="J562" s="33" t="s">
        <v>7</v>
      </c>
      <c r="K562" s="34">
        <v>0.8</v>
      </c>
      <c r="L562" s="34" t="str">
        <f>IF(Noms_de_les_cases4[[#This Row],[Nivell 
d''us (%)]]&gt;0.7,"Habitual",IF(Noms_de_les_cases4[[#This Row],[Nivell 
d''us (%)]]&lt;0.3,"Minoritari","Ocasional"))</f>
        <v>Habitual</v>
      </c>
      <c r="M562" s="33" t="s">
        <v>14</v>
      </c>
      <c r="N562" s="33" t="s">
        <v>17</v>
      </c>
      <c r="O562" t="s">
        <v>1235</v>
      </c>
      <c r="P562" t="s">
        <v>1230</v>
      </c>
    </row>
    <row r="563" spans="1:16" x14ac:dyDescent="0.35">
      <c r="A563" s="1">
        <f t="shared" si="9"/>
        <v>562</v>
      </c>
      <c r="B563" s="1" t="s">
        <v>274</v>
      </c>
      <c r="C563" t="s">
        <v>275</v>
      </c>
      <c r="D563" t="s">
        <v>92</v>
      </c>
      <c r="E563" s="33" t="s">
        <v>81</v>
      </c>
      <c r="F563" s="33" t="s">
        <v>7</v>
      </c>
      <c r="G563" s="33" t="s">
        <v>7</v>
      </c>
      <c r="H563" s="33" t="s">
        <v>8</v>
      </c>
      <c r="I563" s="33" t="s">
        <v>7</v>
      </c>
      <c r="J563" s="33" t="s">
        <v>8</v>
      </c>
      <c r="K563" s="34">
        <v>0.2</v>
      </c>
      <c r="L563" s="34" t="str">
        <f>IF(Noms_de_les_cases4[[#This Row],[Nivell 
d''us (%)]]&gt;0.7,"Habitual",IF(Noms_de_les_cases4[[#This Row],[Nivell 
d''us (%)]]&lt;0.3,"Minoritari","Ocasional"))</f>
        <v>Minoritari</v>
      </c>
      <c r="M563" s="33" t="s">
        <v>14</v>
      </c>
      <c r="N563" s="33" t="s">
        <v>17</v>
      </c>
      <c r="O563" t="s">
        <v>1218</v>
      </c>
      <c r="P563" t="s">
        <v>1228</v>
      </c>
    </row>
    <row r="564" spans="1:16" x14ac:dyDescent="0.35">
      <c r="A564" s="1">
        <f t="shared" si="9"/>
        <v>563</v>
      </c>
      <c r="B564" s="1" t="s">
        <v>991</v>
      </c>
      <c r="C564" t="s">
        <v>992</v>
      </c>
      <c r="D564" t="s">
        <v>89</v>
      </c>
      <c r="E564" s="33" t="s">
        <v>81</v>
      </c>
      <c r="F564" s="33" t="s">
        <v>7</v>
      </c>
      <c r="G564" s="33" t="s">
        <v>7</v>
      </c>
      <c r="H564" s="33" t="s">
        <v>7</v>
      </c>
      <c r="I564" s="33" t="s">
        <v>8</v>
      </c>
      <c r="J564" s="33" t="s">
        <v>7</v>
      </c>
      <c r="K564" s="34">
        <v>0.8</v>
      </c>
      <c r="L564" s="34" t="str">
        <f>IF(Noms_de_les_cases4[[#This Row],[Nivell 
d''us (%)]]&gt;0.7,"Habitual",IF(Noms_de_les_cases4[[#This Row],[Nivell 
d''us (%)]]&lt;0.3,"Minoritari","Ocasional"))</f>
        <v>Habitual</v>
      </c>
      <c r="M564" s="33" t="s">
        <v>14</v>
      </c>
      <c r="N564" s="33" t="s">
        <v>20</v>
      </c>
      <c r="O564" t="s">
        <v>1218</v>
      </c>
      <c r="P564" t="s">
        <v>1228</v>
      </c>
    </row>
    <row r="565" spans="1:16" x14ac:dyDescent="0.35">
      <c r="A565" s="1">
        <f t="shared" si="9"/>
        <v>564</v>
      </c>
      <c r="B565" s="1" t="s">
        <v>704</v>
      </c>
      <c r="C565" t="s">
        <v>703</v>
      </c>
      <c r="D565" t="s">
        <v>84</v>
      </c>
      <c r="E565" s="33" t="s">
        <v>81</v>
      </c>
      <c r="F565" s="33" t="s">
        <v>7</v>
      </c>
      <c r="G565" s="33" t="s">
        <v>7</v>
      </c>
      <c r="H565" s="33" t="s">
        <v>7</v>
      </c>
      <c r="I565" s="33" t="s">
        <v>8</v>
      </c>
      <c r="J565" s="33" t="s">
        <v>8</v>
      </c>
      <c r="K565" s="34">
        <v>0.4</v>
      </c>
      <c r="L565" s="34" t="str">
        <f>IF(Noms_de_les_cases4[[#This Row],[Nivell 
d''us (%)]]&gt;0.7,"Habitual",IF(Noms_de_les_cases4[[#This Row],[Nivell 
d''us (%)]]&lt;0.3,"Minoritari","Ocasional"))</f>
        <v>Ocasional</v>
      </c>
      <c r="M565" s="33" t="s">
        <v>16</v>
      </c>
      <c r="N565" s="33" t="s">
        <v>17</v>
      </c>
      <c r="O565" t="s">
        <v>1222</v>
      </c>
      <c r="P565" t="s">
        <v>1229</v>
      </c>
    </row>
    <row r="566" spans="1:16" x14ac:dyDescent="0.35">
      <c r="A566" s="1">
        <f t="shared" si="9"/>
        <v>565</v>
      </c>
      <c r="B566" s="1" t="s">
        <v>121</v>
      </c>
      <c r="C566" t="s">
        <v>122</v>
      </c>
      <c r="D566" t="s">
        <v>90</v>
      </c>
      <c r="E566" s="33" t="s">
        <v>81</v>
      </c>
      <c r="F566" s="33" t="s">
        <v>7</v>
      </c>
      <c r="G566" s="33" t="s">
        <v>7</v>
      </c>
      <c r="H566" s="33" t="s">
        <v>7</v>
      </c>
      <c r="I566" s="33" t="s">
        <v>7</v>
      </c>
      <c r="J566" s="33" t="s">
        <v>7</v>
      </c>
      <c r="K566" s="34">
        <v>0.6</v>
      </c>
      <c r="L566" s="34" t="str">
        <f>IF(Noms_de_les_cases4[[#This Row],[Nivell 
d''us (%)]]&gt;0.7,"Habitual",IF(Noms_de_les_cases4[[#This Row],[Nivell 
d''us (%)]]&lt;0.3,"Minoritari","Ocasional"))</f>
        <v>Ocasional</v>
      </c>
      <c r="M566" s="33" t="s">
        <v>16</v>
      </c>
      <c r="N566" s="33" t="s">
        <v>17</v>
      </c>
      <c r="O566" t="s">
        <v>1237</v>
      </c>
      <c r="P566" t="s">
        <v>1232</v>
      </c>
    </row>
    <row r="567" spans="1:16" x14ac:dyDescent="0.35">
      <c r="A567" s="1">
        <f t="shared" si="9"/>
        <v>566</v>
      </c>
      <c r="B567" s="1" t="s">
        <v>1328</v>
      </c>
      <c r="C567" t="s">
        <v>437</v>
      </c>
      <c r="D567" t="s">
        <v>86</v>
      </c>
      <c r="E567" s="33" t="s">
        <v>81</v>
      </c>
      <c r="F567" s="33" t="s">
        <v>7</v>
      </c>
      <c r="G567" s="33" t="s">
        <v>7</v>
      </c>
      <c r="H567" s="33" t="s">
        <v>7</v>
      </c>
      <c r="I567" s="33" t="s">
        <v>8</v>
      </c>
      <c r="J567" s="33" t="s">
        <v>8</v>
      </c>
      <c r="K567" s="34">
        <v>0.2</v>
      </c>
      <c r="L567" s="34" t="str">
        <f>IF(Noms_de_les_cases4[[#This Row],[Nivell 
d''us (%)]]&gt;0.7,"Habitual",IF(Noms_de_les_cases4[[#This Row],[Nivell 
d''us (%)]]&lt;0.3,"Minoritari","Ocasional"))</f>
        <v>Minoritari</v>
      </c>
      <c r="M567" s="33" t="s">
        <v>16</v>
      </c>
      <c r="N567" s="33" t="s">
        <v>18</v>
      </c>
      <c r="O567" t="s">
        <v>1222</v>
      </c>
      <c r="P567" t="s">
        <v>1229</v>
      </c>
    </row>
    <row r="568" spans="1:16" x14ac:dyDescent="0.35">
      <c r="A568" s="1">
        <f t="shared" si="9"/>
        <v>567</v>
      </c>
      <c r="B568" s="1" t="s">
        <v>820</v>
      </c>
      <c r="C568" t="s">
        <v>821</v>
      </c>
      <c r="D568" t="s">
        <v>24</v>
      </c>
      <c r="E568" s="33" t="s">
        <v>81</v>
      </c>
      <c r="F568" s="33" t="s">
        <v>7</v>
      </c>
      <c r="G568" s="33" t="s">
        <v>7</v>
      </c>
      <c r="H568" s="33" t="s">
        <v>7</v>
      </c>
      <c r="I568" s="33" t="s">
        <v>7</v>
      </c>
      <c r="J568" s="33" t="s">
        <v>7</v>
      </c>
      <c r="K568" s="34">
        <v>1</v>
      </c>
      <c r="L568" s="34" t="str">
        <f>IF(Noms_de_les_cases4[[#This Row],[Nivell 
d''us (%)]]&gt;0.7,"Habitual",IF(Noms_de_les_cases4[[#This Row],[Nivell 
d''us (%)]]&lt;0.3,"Minoritari","Ocasional"))</f>
        <v>Habitual</v>
      </c>
      <c r="M568" s="33" t="s">
        <v>16</v>
      </c>
      <c r="N568" s="33" t="s">
        <v>17</v>
      </c>
      <c r="O568" t="s">
        <v>1222</v>
      </c>
      <c r="P568" t="s">
        <v>1229</v>
      </c>
    </row>
    <row r="569" spans="1:16" x14ac:dyDescent="0.35">
      <c r="A569" s="1">
        <f t="shared" si="9"/>
        <v>568</v>
      </c>
      <c r="B569" s="1" t="s">
        <v>123</v>
      </c>
      <c r="C569" t="s">
        <v>122</v>
      </c>
      <c r="D569" t="s">
        <v>90</v>
      </c>
      <c r="E569" s="33" t="s">
        <v>81</v>
      </c>
      <c r="F569" s="33" t="s">
        <v>7</v>
      </c>
      <c r="G569" s="33" t="s">
        <v>7</v>
      </c>
      <c r="H569" s="33" t="s">
        <v>7</v>
      </c>
      <c r="I569" s="33" t="s">
        <v>8</v>
      </c>
      <c r="J569" s="33" t="s">
        <v>8</v>
      </c>
      <c r="K569" s="34">
        <v>0.4</v>
      </c>
      <c r="L569" s="34" t="str">
        <f>IF(Noms_de_les_cases4[[#This Row],[Nivell 
d''us (%)]]&gt;0.7,"Habitual",IF(Noms_de_les_cases4[[#This Row],[Nivell 
d''us (%)]]&lt;0.3,"Minoritari","Ocasional"))</f>
        <v>Ocasional</v>
      </c>
      <c r="M569" s="33" t="s">
        <v>16</v>
      </c>
      <c r="N569" s="33" t="s">
        <v>18</v>
      </c>
      <c r="O569" t="s">
        <v>1222</v>
      </c>
      <c r="P569" t="s">
        <v>1229</v>
      </c>
    </row>
    <row r="570" spans="1:16" x14ac:dyDescent="0.35">
      <c r="A570" s="1">
        <f t="shared" si="9"/>
        <v>569</v>
      </c>
      <c r="B570" s="1" t="s">
        <v>935</v>
      </c>
      <c r="C570" t="s">
        <v>936</v>
      </c>
      <c r="D570" t="s">
        <v>89</v>
      </c>
      <c r="E570" s="33" t="s">
        <v>81</v>
      </c>
      <c r="F570" s="33" t="s">
        <v>7</v>
      </c>
      <c r="G570" s="33" t="s">
        <v>7</v>
      </c>
      <c r="H570" s="33" t="s">
        <v>7</v>
      </c>
      <c r="I570" s="33" t="s">
        <v>7</v>
      </c>
      <c r="J570" s="33" t="s">
        <v>7</v>
      </c>
      <c r="K570" s="34">
        <v>0.8</v>
      </c>
      <c r="L570" s="34" t="str">
        <f>IF(Noms_de_les_cases4[[#This Row],[Nivell 
d''us (%)]]&gt;0.7,"Habitual",IF(Noms_de_les_cases4[[#This Row],[Nivell 
d''us (%)]]&lt;0.3,"Minoritari","Ocasional"))</f>
        <v>Habitual</v>
      </c>
      <c r="M570" s="33" t="s">
        <v>16</v>
      </c>
      <c r="N570" s="33" t="s">
        <v>17</v>
      </c>
      <c r="O570" t="s">
        <v>1222</v>
      </c>
      <c r="P570" t="s">
        <v>1229</v>
      </c>
    </row>
    <row r="571" spans="1:16" x14ac:dyDescent="0.35">
      <c r="A571" s="1">
        <f t="shared" si="9"/>
        <v>570</v>
      </c>
      <c r="B571" s="1" t="s">
        <v>1541</v>
      </c>
      <c r="C571" t="s">
        <v>388</v>
      </c>
      <c r="D571" t="s">
        <v>86</v>
      </c>
      <c r="E571" s="33" t="s">
        <v>81</v>
      </c>
      <c r="F571" s="33" t="s">
        <v>7</v>
      </c>
      <c r="G571" s="33" t="s">
        <v>8</v>
      </c>
      <c r="H571" s="33" t="s">
        <v>7</v>
      </c>
      <c r="I571" s="33" t="s">
        <v>8</v>
      </c>
      <c r="J571" s="33" t="s">
        <v>8</v>
      </c>
      <c r="K571" s="34">
        <v>0.2</v>
      </c>
      <c r="L571" s="34" t="str">
        <f>IF(Noms_de_les_cases4[[#This Row],[Nivell 
d''us (%)]]&gt;0.7,"Habitual",IF(Noms_de_les_cases4[[#This Row],[Nivell 
d''us (%)]]&lt;0.3,"Minoritari","Ocasional"))</f>
        <v>Minoritari</v>
      </c>
      <c r="M571" s="33" t="s">
        <v>14</v>
      </c>
      <c r="N571" s="33" t="s">
        <v>17</v>
      </c>
      <c r="O571" t="s">
        <v>1218</v>
      </c>
      <c r="P571" t="s">
        <v>1228</v>
      </c>
    </row>
    <row r="572" spans="1:16" x14ac:dyDescent="0.35">
      <c r="A572" s="1">
        <f t="shared" si="9"/>
        <v>571</v>
      </c>
      <c r="B572" s="1" t="s">
        <v>210</v>
      </c>
      <c r="C572" t="s">
        <v>211</v>
      </c>
      <c r="D572" t="s">
        <v>91</v>
      </c>
      <c r="E572" s="33" t="s">
        <v>81</v>
      </c>
      <c r="F572" s="33" t="s">
        <v>7</v>
      </c>
      <c r="G572" s="33" t="s">
        <v>7</v>
      </c>
      <c r="H572" s="33" t="s">
        <v>7</v>
      </c>
      <c r="I572" s="33" t="s">
        <v>7</v>
      </c>
      <c r="J572" s="33" t="s">
        <v>7</v>
      </c>
      <c r="K572" s="34">
        <v>1</v>
      </c>
      <c r="L572" s="34" t="str">
        <f>IF(Noms_de_les_cases4[[#This Row],[Nivell 
d''us (%)]]&gt;0.7,"Habitual",IF(Noms_de_les_cases4[[#This Row],[Nivell 
d''us (%)]]&lt;0.3,"Minoritari","Ocasional"))</f>
        <v>Habitual</v>
      </c>
      <c r="M572" s="33" t="s">
        <v>57</v>
      </c>
      <c r="N572" s="33" t="s">
        <v>18</v>
      </c>
      <c r="O572" t="s">
        <v>1221</v>
      </c>
      <c r="P572" t="s">
        <v>1272</v>
      </c>
    </row>
    <row r="573" spans="1:16" x14ac:dyDescent="0.35">
      <c r="A573" s="1">
        <f t="shared" si="9"/>
        <v>572</v>
      </c>
      <c r="B573" s="1" t="s">
        <v>1531</v>
      </c>
      <c r="C573" t="s">
        <v>1532</v>
      </c>
      <c r="D573" t="s">
        <v>90</v>
      </c>
      <c r="E573" s="33" t="s">
        <v>81</v>
      </c>
      <c r="F573" s="33" t="s">
        <v>7</v>
      </c>
      <c r="G573" s="33" t="s">
        <v>7</v>
      </c>
      <c r="H573" s="33" t="s">
        <v>7</v>
      </c>
      <c r="I573" s="33" t="s">
        <v>8</v>
      </c>
      <c r="J573" s="33" t="s">
        <v>8</v>
      </c>
      <c r="K573" s="34">
        <v>0.2</v>
      </c>
      <c r="L573" s="34" t="str">
        <f>IF(Noms_de_les_cases4[[#This Row],[Nivell 
d''us (%)]]&gt;0.7,"Habitual",IF(Noms_de_les_cases4[[#This Row],[Nivell 
d''us (%)]]&lt;0.3,"Minoritari","Ocasional"))</f>
        <v>Minoritari</v>
      </c>
      <c r="M573" s="33" t="s">
        <v>14</v>
      </c>
      <c r="N573" s="33" t="s">
        <v>17</v>
      </c>
      <c r="O573" t="s">
        <v>1218</v>
      </c>
      <c r="P573" t="s">
        <v>1228</v>
      </c>
    </row>
    <row r="574" spans="1:16" x14ac:dyDescent="0.35">
      <c r="A574" s="1">
        <f t="shared" si="9"/>
        <v>573</v>
      </c>
      <c r="B574" s="1" t="s">
        <v>42</v>
      </c>
      <c r="C574" t="s">
        <v>43</v>
      </c>
      <c r="D574" t="s">
        <v>6</v>
      </c>
      <c r="E574" s="33" t="s">
        <v>81</v>
      </c>
      <c r="F574" s="33" t="s">
        <v>7</v>
      </c>
      <c r="G574" s="33" t="s">
        <v>7</v>
      </c>
      <c r="H574" s="33" t="s">
        <v>7</v>
      </c>
      <c r="I574" s="33" t="s">
        <v>7</v>
      </c>
      <c r="J574" s="33" t="s">
        <v>7</v>
      </c>
      <c r="K574" s="34">
        <v>1</v>
      </c>
      <c r="L574" s="34" t="str">
        <f>IF(Noms_de_les_cases4[[#This Row],[Nivell 
d''us (%)]]&gt;0.7,"Habitual",IF(Noms_de_les_cases4[[#This Row],[Nivell 
d''us (%)]]&lt;0.3,"Minoritari","Ocasional"))</f>
        <v>Habitual</v>
      </c>
      <c r="M574" s="33" t="s">
        <v>38</v>
      </c>
      <c r="N574" s="33" t="s">
        <v>17</v>
      </c>
      <c r="O574" t="s">
        <v>1218</v>
      </c>
      <c r="P574" t="s">
        <v>1228</v>
      </c>
    </row>
    <row r="575" spans="1:16" x14ac:dyDescent="0.35">
      <c r="A575" s="1">
        <f t="shared" si="9"/>
        <v>574</v>
      </c>
      <c r="B575" s="1" t="s">
        <v>912</v>
      </c>
      <c r="C575" t="s">
        <v>911</v>
      </c>
      <c r="D575" t="s">
        <v>89</v>
      </c>
      <c r="E575" s="33" t="s">
        <v>81</v>
      </c>
      <c r="F575" s="33" t="s">
        <v>7</v>
      </c>
      <c r="G575" s="33" t="s">
        <v>7</v>
      </c>
      <c r="H575" s="33" t="s">
        <v>7</v>
      </c>
      <c r="I575" s="33" t="s">
        <v>8</v>
      </c>
      <c r="J575" s="33" t="s">
        <v>8</v>
      </c>
      <c r="K575" s="34">
        <v>0.4</v>
      </c>
      <c r="L575" s="34" t="str">
        <f>IF(Noms_de_les_cases4[[#This Row],[Nivell 
d''us (%)]]&gt;0.7,"Habitual",IF(Noms_de_les_cases4[[#This Row],[Nivell 
d''us (%)]]&lt;0.3,"Minoritari","Ocasional"))</f>
        <v>Ocasional</v>
      </c>
      <c r="M575" s="33" t="s">
        <v>16</v>
      </c>
      <c r="N575" s="33" t="s">
        <v>19</v>
      </c>
      <c r="O575" t="s">
        <v>1221</v>
      </c>
      <c r="P575" t="s">
        <v>1239</v>
      </c>
    </row>
    <row r="576" spans="1:16" x14ac:dyDescent="0.35">
      <c r="A576" s="1">
        <f t="shared" si="9"/>
        <v>575</v>
      </c>
      <c r="B576" s="1" t="s">
        <v>977</v>
      </c>
      <c r="C576" t="s">
        <v>313</v>
      </c>
      <c r="D576" t="s">
        <v>92</v>
      </c>
      <c r="E576" s="33" t="s">
        <v>81</v>
      </c>
      <c r="F576" s="33" t="s">
        <v>7</v>
      </c>
      <c r="G576" s="33" t="s">
        <v>7</v>
      </c>
      <c r="H576" s="33" t="s">
        <v>7</v>
      </c>
      <c r="I576" s="33" t="s">
        <v>7</v>
      </c>
      <c r="J576" s="33" t="s">
        <v>8</v>
      </c>
      <c r="K576" s="34">
        <v>0.2</v>
      </c>
      <c r="L576" s="34" t="str">
        <f>IF(Noms_de_les_cases4[[#This Row],[Nivell 
d''us (%)]]&gt;0.7,"Habitual",IF(Noms_de_les_cases4[[#This Row],[Nivell 
d''us (%)]]&lt;0.3,"Minoritari","Ocasional"))</f>
        <v>Minoritari</v>
      </c>
      <c r="M576" s="33" t="s">
        <v>14</v>
      </c>
      <c r="N576" s="33" t="s">
        <v>19</v>
      </c>
      <c r="O576" t="s">
        <v>1218</v>
      </c>
      <c r="P576" t="s">
        <v>1228</v>
      </c>
    </row>
    <row r="577" spans="1:16" x14ac:dyDescent="0.35">
      <c r="A577" s="1">
        <f t="shared" si="9"/>
        <v>576</v>
      </c>
      <c r="B577" s="1" t="s">
        <v>977</v>
      </c>
      <c r="C577" t="s">
        <v>975</v>
      </c>
      <c r="D577" t="s">
        <v>89</v>
      </c>
      <c r="E577" s="33" t="s">
        <v>81</v>
      </c>
      <c r="F577" s="33" t="s">
        <v>7</v>
      </c>
      <c r="G577" s="33" t="s">
        <v>7</v>
      </c>
      <c r="H577" s="33" t="s">
        <v>7</v>
      </c>
      <c r="I577" s="33" t="s">
        <v>8</v>
      </c>
      <c r="J577" s="33" t="s">
        <v>7</v>
      </c>
      <c r="K577" s="34">
        <v>0.6</v>
      </c>
      <c r="L577" s="34" t="str">
        <f>IF(Noms_de_les_cases4[[#This Row],[Nivell 
d''us (%)]]&gt;0.7,"Habitual",IF(Noms_de_les_cases4[[#This Row],[Nivell 
d''us (%)]]&lt;0.3,"Minoritari","Ocasional"))</f>
        <v>Ocasional</v>
      </c>
      <c r="M577" s="33" t="s">
        <v>14</v>
      </c>
      <c r="N577" s="33" t="s">
        <v>19</v>
      </c>
      <c r="O577" t="s">
        <v>1218</v>
      </c>
      <c r="P577" t="s">
        <v>1228</v>
      </c>
    </row>
    <row r="578" spans="1:16" x14ac:dyDescent="0.35">
      <c r="A578" s="1">
        <f t="shared" si="9"/>
        <v>577</v>
      </c>
      <c r="B578" s="1" t="s">
        <v>588</v>
      </c>
      <c r="C578" t="s">
        <v>589</v>
      </c>
      <c r="D578" t="s">
        <v>85</v>
      </c>
      <c r="E578" s="33" t="s">
        <v>81</v>
      </c>
      <c r="F578" s="33" t="s">
        <v>7</v>
      </c>
      <c r="G578" s="33" t="s">
        <v>7</v>
      </c>
      <c r="H578" s="33" t="s">
        <v>7</v>
      </c>
      <c r="I578" s="33" t="s">
        <v>7</v>
      </c>
      <c r="J578" s="33" t="s">
        <v>7</v>
      </c>
      <c r="K578" s="34">
        <v>0.8</v>
      </c>
      <c r="L578" s="34" t="str">
        <f>IF(Noms_de_les_cases4[[#This Row],[Nivell 
d''us (%)]]&gt;0.7,"Habitual",IF(Noms_de_les_cases4[[#This Row],[Nivell 
d''us (%)]]&lt;0.3,"Minoritari","Ocasional"))</f>
        <v>Habitual</v>
      </c>
      <c r="M578" s="33" t="s">
        <v>14</v>
      </c>
      <c r="N578" s="33" t="s">
        <v>17</v>
      </c>
      <c r="O578" t="s">
        <v>1222</v>
      </c>
      <c r="P578" t="s">
        <v>1228</v>
      </c>
    </row>
    <row r="579" spans="1:16" x14ac:dyDescent="0.35">
      <c r="A579" s="1">
        <f t="shared" ref="A579:A642" si="10">A578+1</f>
        <v>578</v>
      </c>
      <c r="B579" s="1" t="s">
        <v>736</v>
      </c>
      <c r="C579" t="s">
        <v>774</v>
      </c>
      <c r="D579" t="s">
        <v>24</v>
      </c>
      <c r="E579" s="33" t="s">
        <v>81</v>
      </c>
      <c r="F579" s="33" t="s">
        <v>7</v>
      </c>
      <c r="G579" s="33" t="s">
        <v>7</v>
      </c>
      <c r="H579" s="33" t="s">
        <v>7</v>
      </c>
      <c r="I579" s="33" t="s">
        <v>8</v>
      </c>
      <c r="J579" s="33" t="s">
        <v>7</v>
      </c>
      <c r="K579" s="34">
        <v>0.8</v>
      </c>
      <c r="L579" s="34" t="str">
        <f>IF(Noms_de_les_cases4[[#This Row],[Nivell 
d''us (%)]]&gt;0.7,"Habitual",IF(Noms_de_les_cases4[[#This Row],[Nivell 
d''us (%)]]&lt;0.3,"Minoritari","Ocasional"))</f>
        <v>Habitual</v>
      </c>
      <c r="M579" s="33" t="s">
        <v>14</v>
      </c>
      <c r="N579" s="33" t="s">
        <v>19</v>
      </c>
      <c r="O579" t="s">
        <v>1222</v>
      </c>
      <c r="P579" t="s">
        <v>1228</v>
      </c>
    </row>
    <row r="580" spans="1:16" x14ac:dyDescent="0.35">
      <c r="A580" s="1">
        <f t="shared" si="10"/>
        <v>579</v>
      </c>
      <c r="B580" s="1" t="s">
        <v>1481</v>
      </c>
      <c r="C580" t="s">
        <v>307</v>
      </c>
      <c r="D580" t="s">
        <v>92</v>
      </c>
      <c r="E580" s="33" t="s">
        <v>81</v>
      </c>
      <c r="F580" s="33" t="s">
        <v>7</v>
      </c>
      <c r="G580" s="33" t="s">
        <v>7</v>
      </c>
      <c r="H580" s="33" t="s">
        <v>7</v>
      </c>
      <c r="I580" s="33" t="s">
        <v>8</v>
      </c>
      <c r="J580" s="33" t="s">
        <v>8</v>
      </c>
      <c r="K580" s="34">
        <v>0.2</v>
      </c>
      <c r="L580" s="34" t="str">
        <f>IF(Noms_de_les_cases4[[#This Row],[Nivell 
d''us (%)]]&gt;0.7,"Habitual",IF(Noms_de_les_cases4[[#This Row],[Nivell 
d''us (%)]]&lt;0.3,"Minoritari","Ocasional"))</f>
        <v>Minoritari</v>
      </c>
      <c r="M580" s="33" t="s">
        <v>14</v>
      </c>
      <c r="N580" s="33" t="s">
        <v>19</v>
      </c>
      <c r="O580" t="s">
        <v>1218</v>
      </c>
      <c r="P580" t="s">
        <v>1228</v>
      </c>
    </row>
    <row r="581" spans="1:16" x14ac:dyDescent="0.35">
      <c r="A581" s="1">
        <f t="shared" si="10"/>
        <v>580</v>
      </c>
      <c r="B581" s="1" t="s">
        <v>334</v>
      </c>
      <c r="C581" t="s">
        <v>335</v>
      </c>
      <c r="D581" t="s">
        <v>92</v>
      </c>
      <c r="E581" s="33" t="s">
        <v>81</v>
      </c>
      <c r="F581" s="33" t="s">
        <v>7</v>
      </c>
      <c r="G581" s="33" t="s">
        <v>7</v>
      </c>
      <c r="H581" s="33" t="s">
        <v>7</v>
      </c>
      <c r="I581" s="33" t="s">
        <v>7</v>
      </c>
      <c r="J581" s="33" t="s">
        <v>8</v>
      </c>
      <c r="K581" s="34">
        <v>0.4</v>
      </c>
      <c r="L581" s="34" t="str">
        <f>IF(Noms_de_les_cases4[[#This Row],[Nivell 
d''us (%)]]&gt;0.7,"Habitual",IF(Noms_de_les_cases4[[#This Row],[Nivell 
d''us (%)]]&lt;0.3,"Minoritari","Ocasional"))</f>
        <v>Ocasional</v>
      </c>
      <c r="M581" s="33" t="s">
        <v>14</v>
      </c>
      <c r="N581" s="33" t="s">
        <v>17</v>
      </c>
      <c r="O581" t="s">
        <v>1218</v>
      </c>
      <c r="P581" t="s">
        <v>1228</v>
      </c>
    </row>
    <row r="582" spans="1:16" x14ac:dyDescent="0.35">
      <c r="A582" s="1">
        <f t="shared" si="10"/>
        <v>581</v>
      </c>
      <c r="B582" s="1" t="s">
        <v>678</v>
      </c>
      <c r="C582" t="s">
        <v>677</v>
      </c>
      <c r="D582" t="s">
        <v>84</v>
      </c>
      <c r="E582" s="33" t="s">
        <v>81</v>
      </c>
      <c r="F582" s="33" t="s">
        <v>7</v>
      </c>
      <c r="G582" s="33" t="s">
        <v>7</v>
      </c>
      <c r="H582" s="33" t="s">
        <v>7</v>
      </c>
      <c r="I582" s="33" t="s">
        <v>8</v>
      </c>
      <c r="J582" s="33" t="s">
        <v>8</v>
      </c>
      <c r="K582" s="34">
        <v>0.4</v>
      </c>
      <c r="L582" s="34" t="str">
        <f>IF(Noms_de_les_cases4[[#This Row],[Nivell 
d''us (%)]]&gt;0.7,"Habitual",IF(Noms_de_les_cases4[[#This Row],[Nivell 
d''us (%)]]&lt;0.3,"Minoritari","Ocasional"))</f>
        <v>Ocasional</v>
      </c>
      <c r="M582" s="33" t="s">
        <v>16</v>
      </c>
      <c r="N582" s="33" t="s">
        <v>17</v>
      </c>
      <c r="O582" t="s">
        <v>1220</v>
      </c>
      <c r="P582" t="s">
        <v>1229</v>
      </c>
    </row>
    <row r="583" spans="1:16" x14ac:dyDescent="0.35">
      <c r="A583" s="1">
        <f t="shared" si="10"/>
        <v>582</v>
      </c>
      <c r="B583" s="1" t="s">
        <v>969</v>
      </c>
      <c r="C583" t="s">
        <v>967</v>
      </c>
      <c r="D583" t="s">
        <v>89</v>
      </c>
      <c r="E583" s="33" t="s">
        <v>81</v>
      </c>
      <c r="F583" s="33" t="s">
        <v>7</v>
      </c>
      <c r="G583" s="33" t="s">
        <v>7</v>
      </c>
      <c r="H583" s="33" t="s">
        <v>7</v>
      </c>
      <c r="I583" s="33" t="s">
        <v>8</v>
      </c>
      <c r="J583" s="33" t="s">
        <v>7</v>
      </c>
      <c r="K583" s="34">
        <v>0.8</v>
      </c>
      <c r="L583" s="34" t="str">
        <f>IF(Noms_de_les_cases4[[#This Row],[Nivell 
d''us (%)]]&gt;0.7,"Habitual",IF(Noms_de_les_cases4[[#This Row],[Nivell 
d''us (%)]]&lt;0.3,"Minoritari","Ocasional"))</f>
        <v>Habitual</v>
      </c>
      <c r="M583" s="33" t="s">
        <v>14</v>
      </c>
      <c r="N583" s="33" t="s">
        <v>17</v>
      </c>
      <c r="O583" t="s">
        <v>1222</v>
      </c>
      <c r="P583" t="s">
        <v>1228</v>
      </c>
    </row>
    <row r="584" spans="1:16" x14ac:dyDescent="0.35">
      <c r="A584" s="1">
        <f t="shared" si="10"/>
        <v>583</v>
      </c>
      <c r="B584" s="1" t="s">
        <v>880</v>
      </c>
      <c r="C584" t="s">
        <v>881</v>
      </c>
      <c r="D584" t="s">
        <v>181</v>
      </c>
      <c r="E584" s="33" t="s">
        <v>81</v>
      </c>
      <c r="F584" s="33" t="s">
        <v>7</v>
      </c>
      <c r="G584" s="33" t="s">
        <v>7</v>
      </c>
      <c r="H584" s="33" t="s">
        <v>7</v>
      </c>
      <c r="I584" s="33" t="s">
        <v>7</v>
      </c>
      <c r="J584" s="33" t="s">
        <v>8</v>
      </c>
      <c r="K584" s="34">
        <v>0.4</v>
      </c>
      <c r="L584" s="34" t="str">
        <f>IF(Noms_de_les_cases4[[#This Row],[Nivell 
d''us (%)]]&gt;0.7,"Habitual",IF(Noms_de_les_cases4[[#This Row],[Nivell 
d''us (%)]]&lt;0.3,"Minoritari","Ocasional"))</f>
        <v>Ocasional</v>
      </c>
      <c r="M584" s="33" t="s">
        <v>15</v>
      </c>
      <c r="N584" s="33" t="s">
        <v>17</v>
      </c>
      <c r="O584" t="s">
        <v>1221</v>
      </c>
      <c r="P584" t="s">
        <v>1270</v>
      </c>
    </row>
    <row r="585" spans="1:16" x14ac:dyDescent="0.35">
      <c r="A585" s="1">
        <f t="shared" si="10"/>
        <v>584</v>
      </c>
      <c r="B585" s="1" t="s">
        <v>391</v>
      </c>
      <c r="C585" t="s">
        <v>392</v>
      </c>
      <c r="D585" t="s">
        <v>86</v>
      </c>
      <c r="E585" s="33" t="s">
        <v>81</v>
      </c>
      <c r="F585" s="33" t="s">
        <v>7</v>
      </c>
      <c r="G585" s="33" t="s">
        <v>7</v>
      </c>
      <c r="H585" s="33" t="s">
        <v>7</v>
      </c>
      <c r="I585" s="33" t="s">
        <v>7</v>
      </c>
      <c r="J585" s="33" t="s">
        <v>7</v>
      </c>
      <c r="K585" s="34">
        <v>0.6</v>
      </c>
      <c r="L585" s="34" t="str">
        <f>IF(Noms_de_les_cases4[[#This Row],[Nivell 
d''us (%)]]&gt;0.7,"Habitual",IF(Noms_de_les_cases4[[#This Row],[Nivell 
d''us (%)]]&lt;0.3,"Minoritari","Ocasional"))</f>
        <v>Ocasional</v>
      </c>
      <c r="M585" s="33" t="s">
        <v>15</v>
      </c>
      <c r="N585" s="33" t="s">
        <v>18</v>
      </c>
      <c r="O585" t="s">
        <v>1218</v>
      </c>
      <c r="P585" t="s">
        <v>1268</v>
      </c>
    </row>
    <row r="586" spans="1:16" x14ac:dyDescent="0.35">
      <c r="A586" s="1">
        <f t="shared" si="10"/>
        <v>585</v>
      </c>
      <c r="B586" s="1" t="s">
        <v>1539</v>
      </c>
      <c r="C586" t="s">
        <v>419</v>
      </c>
      <c r="D586" t="s">
        <v>86</v>
      </c>
      <c r="E586" s="33" t="s">
        <v>81</v>
      </c>
      <c r="F586" s="33" t="s">
        <v>7</v>
      </c>
      <c r="G586" s="33" t="s">
        <v>7</v>
      </c>
      <c r="H586" s="33" t="s">
        <v>7</v>
      </c>
      <c r="I586" s="33" t="s">
        <v>8</v>
      </c>
      <c r="J586" s="33" t="s">
        <v>8</v>
      </c>
      <c r="K586" s="34">
        <v>0.2</v>
      </c>
      <c r="L586" s="34" t="str">
        <f>IF(Noms_de_les_cases4[[#This Row],[Nivell 
d''us (%)]]&gt;0.7,"Habitual",IF(Noms_de_les_cases4[[#This Row],[Nivell 
d''us (%)]]&lt;0.3,"Minoritari","Ocasional"))</f>
        <v>Minoritari</v>
      </c>
      <c r="M586" s="33" t="s">
        <v>14</v>
      </c>
      <c r="N586" s="33" t="s">
        <v>17</v>
      </c>
      <c r="O586" t="s">
        <v>1218</v>
      </c>
      <c r="P586" t="s">
        <v>1228</v>
      </c>
    </row>
    <row r="587" spans="1:16" x14ac:dyDescent="0.35">
      <c r="A587" s="1">
        <f t="shared" si="10"/>
        <v>586</v>
      </c>
      <c r="B587" s="1" t="s">
        <v>583</v>
      </c>
      <c r="C587" t="s">
        <v>584</v>
      </c>
      <c r="D587" t="s">
        <v>85</v>
      </c>
      <c r="E587" s="33" t="s">
        <v>81</v>
      </c>
      <c r="F587" s="33" t="s">
        <v>7</v>
      </c>
      <c r="G587" s="33" t="s">
        <v>7</v>
      </c>
      <c r="H587" s="33" t="s">
        <v>7</v>
      </c>
      <c r="I587" s="33" t="s">
        <v>7</v>
      </c>
      <c r="J587" s="33" t="s">
        <v>7</v>
      </c>
      <c r="K587" s="34">
        <v>0.8</v>
      </c>
      <c r="L587" s="34" t="str">
        <f>IF(Noms_de_les_cases4[[#This Row],[Nivell 
d''us (%)]]&gt;0.7,"Habitual",IF(Noms_de_les_cases4[[#This Row],[Nivell 
d''us (%)]]&lt;0.3,"Minoritari","Ocasional"))</f>
        <v>Habitual</v>
      </c>
      <c r="M587" s="33" t="s">
        <v>14</v>
      </c>
      <c r="N587" s="33" t="s">
        <v>17</v>
      </c>
      <c r="O587" t="s">
        <v>1218</v>
      </c>
      <c r="P587" t="s">
        <v>1228</v>
      </c>
    </row>
    <row r="588" spans="1:16" x14ac:dyDescent="0.35">
      <c r="A588" s="1">
        <f t="shared" si="10"/>
        <v>587</v>
      </c>
      <c r="B588" s="1" t="s">
        <v>134</v>
      </c>
      <c r="C588" s="8" t="s">
        <v>135</v>
      </c>
      <c r="D588" t="s">
        <v>88</v>
      </c>
      <c r="E588" s="33" t="s">
        <v>81</v>
      </c>
      <c r="F588" s="33" t="s">
        <v>7</v>
      </c>
      <c r="G588" s="33" t="s">
        <v>7</v>
      </c>
      <c r="H588" s="33" t="s">
        <v>7</v>
      </c>
      <c r="I588" s="33" t="s">
        <v>7</v>
      </c>
      <c r="J588" s="33" t="s">
        <v>7</v>
      </c>
      <c r="K588" s="34">
        <v>0.8</v>
      </c>
      <c r="L588" s="34" t="str">
        <f>IF(Noms_de_les_cases4[[#This Row],[Nivell 
d''us (%)]]&gt;0.7,"Habitual",IF(Noms_de_les_cases4[[#This Row],[Nivell 
d''us (%)]]&lt;0.3,"Minoritari","Ocasional"))</f>
        <v>Habitual</v>
      </c>
      <c r="M588" s="33" t="s">
        <v>15</v>
      </c>
      <c r="N588" s="33" t="s">
        <v>17</v>
      </c>
      <c r="O588" t="s">
        <v>1218</v>
      </c>
      <c r="P588" t="s">
        <v>1273</v>
      </c>
    </row>
    <row r="589" spans="1:16" x14ac:dyDescent="0.35">
      <c r="A589" s="1">
        <f t="shared" si="10"/>
        <v>588</v>
      </c>
      <c r="B589" s="1" t="s">
        <v>134</v>
      </c>
      <c r="C589" t="s">
        <v>359</v>
      </c>
      <c r="D589" t="s">
        <v>92</v>
      </c>
      <c r="E589" s="33" t="s">
        <v>81</v>
      </c>
      <c r="F589" s="33" t="s">
        <v>7</v>
      </c>
      <c r="G589" s="33" t="s">
        <v>7</v>
      </c>
      <c r="H589" s="33" t="s">
        <v>7</v>
      </c>
      <c r="I589" s="33" t="s">
        <v>7</v>
      </c>
      <c r="J589" s="33" t="s">
        <v>7</v>
      </c>
      <c r="K589" s="34">
        <v>0.6</v>
      </c>
      <c r="L589" s="34" t="str">
        <f>IF(Noms_de_les_cases4[[#This Row],[Nivell 
d''us (%)]]&gt;0.7,"Habitual",IF(Noms_de_les_cases4[[#This Row],[Nivell 
d''us (%)]]&lt;0.3,"Minoritari","Ocasional"))</f>
        <v>Ocasional</v>
      </c>
      <c r="M589" s="33" t="s">
        <v>15</v>
      </c>
      <c r="N589" s="33" t="s">
        <v>19</v>
      </c>
      <c r="O589" t="s">
        <v>1218</v>
      </c>
      <c r="P589" t="s">
        <v>1273</v>
      </c>
    </row>
    <row r="590" spans="1:16" x14ac:dyDescent="0.35">
      <c r="A590" s="1">
        <f t="shared" si="10"/>
        <v>589</v>
      </c>
      <c r="B590" s="1" t="s">
        <v>26</v>
      </c>
      <c r="C590" t="s">
        <v>27</v>
      </c>
      <c r="D590" t="s">
        <v>24</v>
      </c>
      <c r="E590" s="33" t="s">
        <v>81</v>
      </c>
      <c r="F590" s="33" t="s">
        <v>7</v>
      </c>
      <c r="G590" s="33" t="s">
        <v>7</v>
      </c>
      <c r="H590" s="33" t="s">
        <v>7</v>
      </c>
      <c r="I590" s="33" t="s">
        <v>7</v>
      </c>
      <c r="J590" s="33" t="s">
        <v>7</v>
      </c>
      <c r="K590" s="34">
        <v>0.8</v>
      </c>
      <c r="L590" s="34" t="str">
        <f>IF(Noms_de_les_cases4[[#This Row],[Nivell 
d''us (%)]]&gt;0.7,"Habitual",IF(Noms_de_les_cases4[[#This Row],[Nivell 
d''us (%)]]&lt;0.3,"Minoritari","Ocasional"))</f>
        <v>Habitual</v>
      </c>
      <c r="M590" s="33" t="s">
        <v>15</v>
      </c>
      <c r="N590" s="33" t="s">
        <v>17</v>
      </c>
      <c r="O590" t="s">
        <v>1218</v>
      </c>
      <c r="P590" t="s">
        <v>1268</v>
      </c>
    </row>
    <row r="591" spans="1:16" x14ac:dyDescent="0.35">
      <c r="A591" s="1">
        <f t="shared" si="10"/>
        <v>590</v>
      </c>
      <c r="B591" s="1" t="s">
        <v>33</v>
      </c>
      <c r="C591" t="s">
        <v>10</v>
      </c>
      <c r="D591" t="s">
        <v>6</v>
      </c>
      <c r="E591" s="33" t="s">
        <v>81</v>
      </c>
      <c r="F591" s="33" t="s">
        <v>7</v>
      </c>
      <c r="G591" s="33" t="s">
        <v>7</v>
      </c>
      <c r="H591" s="33" t="s">
        <v>7</v>
      </c>
      <c r="I591" s="33" t="s">
        <v>8</v>
      </c>
      <c r="J591" s="33" t="s">
        <v>8</v>
      </c>
      <c r="K591" s="34">
        <v>0.4</v>
      </c>
      <c r="L591" s="34" t="str">
        <f>IF(Noms_de_les_cases4[[#This Row],[Nivell 
d''us (%)]]&gt;0.7,"Habitual",IF(Noms_de_les_cases4[[#This Row],[Nivell 
d''us (%)]]&lt;0.3,"Minoritari","Ocasional"))</f>
        <v>Ocasional</v>
      </c>
      <c r="M591" s="33" t="s">
        <v>14</v>
      </c>
      <c r="N591" s="33" t="s">
        <v>19</v>
      </c>
      <c r="O591" t="s">
        <v>1220</v>
      </c>
      <c r="P591" t="s">
        <v>1229</v>
      </c>
    </row>
    <row r="592" spans="1:16" x14ac:dyDescent="0.35">
      <c r="A592" s="1">
        <f t="shared" si="10"/>
        <v>591</v>
      </c>
      <c r="B592" s="1" t="s">
        <v>33</v>
      </c>
      <c r="C592" t="s">
        <v>462</v>
      </c>
      <c r="D592" t="s">
        <v>86</v>
      </c>
      <c r="E592" s="33" t="s">
        <v>81</v>
      </c>
      <c r="F592" s="33" t="s">
        <v>7</v>
      </c>
      <c r="G592" s="33" t="s">
        <v>7</v>
      </c>
      <c r="H592" s="33" t="s">
        <v>7</v>
      </c>
      <c r="I592" s="33" t="s">
        <v>8</v>
      </c>
      <c r="J592" s="33" t="s">
        <v>8</v>
      </c>
      <c r="K592" s="34">
        <v>0.2</v>
      </c>
      <c r="L592" s="34" t="str">
        <f>IF(Noms_de_les_cases4[[#This Row],[Nivell 
d''us (%)]]&gt;0.7,"Habitual",IF(Noms_de_les_cases4[[#This Row],[Nivell 
d''us (%)]]&lt;0.3,"Minoritari","Ocasional"))</f>
        <v>Minoritari</v>
      </c>
      <c r="M592" s="33" t="s">
        <v>14</v>
      </c>
      <c r="N592" s="33" t="s">
        <v>20</v>
      </c>
      <c r="O592" t="s">
        <v>1220</v>
      </c>
      <c r="P592" t="s">
        <v>1229</v>
      </c>
    </row>
    <row r="593" spans="1:16" x14ac:dyDescent="0.35">
      <c r="A593" s="1">
        <f t="shared" si="10"/>
        <v>592</v>
      </c>
      <c r="B593" s="1" t="s">
        <v>1260</v>
      </c>
      <c r="C593" t="s">
        <v>761</v>
      </c>
      <c r="D593" t="s">
        <v>24</v>
      </c>
      <c r="E593" s="33" t="s">
        <v>81</v>
      </c>
      <c r="F593" s="33" t="s">
        <v>7</v>
      </c>
      <c r="G593" s="33" t="s">
        <v>8</v>
      </c>
      <c r="H593" s="33" t="s">
        <v>7</v>
      </c>
      <c r="I593" s="33" t="s">
        <v>8</v>
      </c>
      <c r="J593" s="33" t="s">
        <v>8</v>
      </c>
      <c r="K593" s="34">
        <v>0.2</v>
      </c>
      <c r="L593" s="34" t="str">
        <f>IF(Noms_de_les_cases4[[#This Row],[Nivell 
d''us (%)]]&gt;0.7,"Habitual",IF(Noms_de_les_cases4[[#This Row],[Nivell 
d''us (%)]]&lt;0.3,"Minoritari","Ocasional"))</f>
        <v>Minoritari</v>
      </c>
      <c r="M593" s="33" t="s">
        <v>15</v>
      </c>
      <c r="N593" s="33" t="s">
        <v>17</v>
      </c>
      <c r="O593" t="s">
        <v>1221</v>
      </c>
      <c r="P593" t="s">
        <v>1273</v>
      </c>
    </row>
    <row r="594" spans="1:16" x14ac:dyDescent="0.35">
      <c r="A594" s="1">
        <f t="shared" si="10"/>
        <v>593</v>
      </c>
      <c r="B594" s="1" t="s">
        <v>705</v>
      </c>
      <c r="C594" t="s">
        <v>706</v>
      </c>
      <c r="D594" t="s">
        <v>84</v>
      </c>
      <c r="E594" s="33" t="s">
        <v>81</v>
      </c>
      <c r="F594" s="33" t="s">
        <v>7</v>
      </c>
      <c r="G594" s="33" t="s">
        <v>7</v>
      </c>
      <c r="H594" s="33" t="s">
        <v>7</v>
      </c>
      <c r="I594" s="33" t="s">
        <v>7</v>
      </c>
      <c r="J594" s="33" t="s">
        <v>7</v>
      </c>
      <c r="K594" s="34">
        <v>0.8</v>
      </c>
      <c r="L594" s="34" t="str">
        <f>IF(Noms_de_les_cases4[[#This Row],[Nivell 
d''us (%)]]&gt;0.7,"Habitual",IF(Noms_de_les_cases4[[#This Row],[Nivell 
d''us (%)]]&lt;0.3,"Minoritari","Ocasional"))</f>
        <v>Habitual</v>
      </c>
      <c r="M594" s="33" t="s">
        <v>16</v>
      </c>
      <c r="N594" s="33" t="s">
        <v>17</v>
      </c>
      <c r="O594" t="s">
        <v>1221</v>
      </c>
      <c r="P594" t="s">
        <v>1239</v>
      </c>
    </row>
    <row r="595" spans="1:16" x14ac:dyDescent="0.35">
      <c r="A595" s="1">
        <f t="shared" si="10"/>
        <v>594</v>
      </c>
      <c r="B595" s="1" t="s">
        <v>705</v>
      </c>
      <c r="C595" t="s">
        <v>724</v>
      </c>
      <c r="D595" t="s">
        <v>84</v>
      </c>
      <c r="E595" s="33" t="s">
        <v>81</v>
      </c>
      <c r="F595" s="33" t="s">
        <v>7</v>
      </c>
      <c r="G595" s="33" t="s">
        <v>7</v>
      </c>
      <c r="H595" s="33" t="s">
        <v>7</v>
      </c>
      <c r="I595" s="33" t="s">
        <v>7</v>
      </c>
      <c r="J595" s="33" t="s">
        <v>7</v>
      </c>
      <c r="K595" s="34">
        <v>0.8</v>
      </c>
      <c r="L595" s="34" t="str">
        <f>IF(Noms_de_les_cases4[[#This Row],[Nivell 
d''us (%)]]&gt;0.7,"Habitual",IF(Noms_de_les_cases4[[#This Row],[Nivell 
d''us (%)]]&lt;0.3,"Minoritari","Ocasional"))</f>
        <v>Habitual</v>
      </c>
      <c r="M595" s="33" t="s">
        <v>16</v>
      </c>
      <c r="N595" s="33" t="s">
        <v>17</v>
      </c>
      <c r="O595" t="s">
        <v>1221</v>
      </c>
      <c r="P595" t="s">
        <v>1239</v>
      </c>
    </row>
    <row r="596" spans="1:16" x14ac:dyDescent="0.35">
      <c r="A596" s="1">
        <f t="shared" si="10"/>
        <v>595</v>
      </c>
      <c r="B596" s="1" t="s">
        <v>844</v>
      </c>
      <c r="C596" t="s">
        <v>843</v>
      </c>
      <c r="D596" t="s">
        <v>181</v>
      </c>
      <c r="E596" s="33" t="s">
        <v>81</v>
      </c>
      <c r="F596" s="33" t="s">
        <v>7</v>
      </c>
      <c r="G596" s="33" t="s">
        <v>7</v>
      </c>
      <c r="H596" s="33" t="s">
        <v>7</v>
      </c>
      <c r="I596" s="33" t="s">
        <v>8</v>
      </c>
      <c r="J596" s="33" t="s">
        <v>7</v>
      </c>
      <c r="K596" s="34">
        <v>0.6</v>
      </c>
      <c r="L596" s="34" t="str">
        <f>IF(Noms_de_les_cases4[[#This Row],[Nivell 
d''us (%)]]&gt;0.7,"Habitual",IF(Noms_de_les_cases4[[#This Row],[Nivell 
d''us (%)]]&lt;0.3,"Minoritari","Ocasional"))</f>
        <v>Ocasional</v>
      </c>
      <c r="M596" s="33" t="s">
        <v>15</v>
      </c>
      <c r="N596" s="33" t="s">
        <v>17</v>
      </c>
      <c r="O596" t="s">
        <v>1221</v>
      </c>
      <c r="P596" t="s">
        <v>1239</v>
      </c>
    </row>
    <row r="597" spans="1:16" x14ac:dyDescent="0.35">
      <c r="A597" s="1">
        <f t="shared" si="10"/>
        <v>596</v>
      </c>
      <c r="B597" s="1" t="s">
        <v>44</v>
      </c>
      <c r="C597" t="s">
        <v>45</v>
      </c>
      <c r="D597" t="s">
        <v>6</v>
      </c>
      <c r="E597" s="33" t="s">
        <v>81</v>
      </c>
      <c r="F597" s="33" t="s">
        <v>7</v>
      </c>
      <c r="G597" s="33" t="s">
        <v>7</v>
      </c>
      <c r="H597" s="33" t="s">
        <v>7</v>
      </c>
      <c r="I597" s="33" t="s">
        <v>7</v>
      </c>
      <c r="J597" s="33" t="s">
        <v>7</v>
      </c>
      <c r="K597" s="34">
        <v>0.8</v>
      </c>
      <c r="L597" s="34" t="str">
        <f>IF(Noms_de_les_cases4[[#This Row],[Nivell 
d''us (%)]]&gt;0.7,"Habitual",IF(Noms_de_les_cases4[[#This Row],[Nivell 
d''us (%)]]&lt;0.3,"Minoritari","Ocasional"))</f>
        <v>Habitual</v>
      </c>
      <c r="M597" s="33" t="s">
        <v>16</v>
      </c>
      <c r="N597" s="33" t="s">
        <v>17</v>
      </c>
      <c r="O597" t="s">
        <v>1221</v>
      </c>
      <c r="P597" t="s">
        <v>1239</v>
      </c>
    </row>
    <row r="598" spans="1:16" x14ac:dyDescent="0.35">
      <c r="A598" s="1">
        <f t="shared" si="10"/>
        <v>597</v>
      </c>
      <c r="B598" s="1" t="s">
        <v>937</v>
      </c>
      <c r="C598" t="s">
        <v>936</v>
      </c>
      <c r="D598" t="s">
        <v>89</v>
      </c>
      <c r="E598" s="33" t="s">
        <v>81</v>
      </c>
      <c r="F598" s="33" t="s">
        <v>7</v>
      </c>
      <c r="G598" s="33" t="s">
        <v>7</v>
      </c>
      <c r="H598" s="33" t="s">
        <v>7</v>
      </c>
      <c r="I598" s="33" t="s">
        <v>8</v>
      </c>
      <c r="J598" s="33" t="s">
        <v>7</v>
      </c>
      <c r="K598" s="34">
        <v>0.6</v>
      </c>
      <c r="L598" s="34" t="str">
        <f>IF(Noms_de_les_cases4[[#This Row],[Nivell 
d''us (%)]]&gt;0.7,"Habitual",IF(Noms_de_les_cases4[[#This Row],[Nivell 
d''us (%)]]&lt;0.3,"Minoritari","Ocasional"))</f>
        <v>Ocasional</v>
      </c>
      <c r="M598" s="33" t="s">
        <v>15</v>
      </c>
      <c r="N598" s="33" t="s">
        <v>17</v>
      </c>
      <c r="O598" t="s">
        <v>1221</v>
      </c>
      <c r="P598" t="s">
        <v>1270</v>
      </c>
    </row>
    <row r="599" spans="1:16" x14ac:dyDescent="0.35">
      <c r="A599" s="1">
        <f t="shared" si="10"/>
        <v>598</v>
      </c>
      <c r="B599" s="1" t="s">
        <v>352</v>
      </c>
      <c r="C599" t="s">
        <v>353</v>
      </c>
      <c r="D599" t="s">
        <v>92</v>
      </c>
      <c r="E599" s="33" t="s">
        <v>81</v>
      </c>
      <c r="F599" s="33" t="s">
        <v>7</v>
      </c>
      <c r="G599" s="33" t="s">
        <v>7</v>
      </c>
      <c r="H599" s="33" t="s">
        <v>8</v>
      </c>
      <c r="I599" s="33" t="s">
        <v>7</v>
      </c>
      <c r="J599" s="33" t="s">
        <v>8</v>
      </c>
      <c r="K599" s="34">
        <v>0.2</v>
      </c>
      <c r="L599" s="34" t="str">
        <f>IF(Noms_de_les_cases4[[#This Row],[Nivell 
d''us (%)]]&gt;0.7,"Habitual",IF(Noms_de_les_cases4[[#This Row],[Nivell 
d''us (%)]]&lt;0.3,"Minoritari","Ocasional"))</f>
        <v>Minoritari</v>
      </c>
      <c r="M599" s="33" t="s">
        <v>15</v>
      </c>
      <c r="N599" s="33" t="s">
        <v>17</v>
      </c>
      <c r="O599" t="s">
        <v>1218</v>
      </c>
      <c r="P599" t="s">
        <v>1268</v>
      </c>
    </row>
    <row r="600" spans="1:16" x14ac:dyDescent="0.35">
      <c r="A600" s="1">
        <f t="shared" si="10"/>
        <v>599</v>
      </c>
      <c r="B600" s="1" t="s">
        <v>68</v>
      </c>
      <c r="C600" t="s">
        <v>67</v>
      </c>
      <c r="D600" t="s">
        <v>6</v>
      </c>
      <c r="E600" s="33" t="s">
        <v>81</v>
      </c>
      <c r="F600" s="33" t="s">
        <v>7</v>
      </c>
      <c r="G600" s="33" t="s">
        <v>7</v>
      </c>
      <c r="H600" s="33" t="s">
        <v>7</v>
      </c>
      <c r="I600" s="33" t="s">
        <v>8</v>
      </c>
      <c r="J600" s="33" t="s">
        <v>8</v>
      </c>
      <c r="K600" s="34">
        <v>0.2</v>
      </c>
      <c r="L600" s="34" t="str">
        <f>IF(Noms_de_les_cases4[[#This Row],[Nivell 
d''us (%)]]&gt;0.7,"Habitual",IF(Noms_de_les_cases4[[#This Row],[Nivell 
d''us (%)]]&lt;0.3,"Minoritari","Ocasional"))</f>
        <v>Minoritari</v>
      </c>
      <c r="M600" s="33" t="s">
        <v>78</v>
      </c>
      <c r="N600" s="33" t="s">
        <v>17</v>
      </c>
      <c r="O600" t="s">
        <v>1218</v>
      </c>
      <c r="P600" t="s">
        <v>1224</v>
      </c>
    </row>
    <row r="601" spans="1:16" x14ac:dyDescent="0.35">
      <c r="A601" s="1">
        <f t="shared" si="10"/>
        <v>600</v>
      </c>
      <c r="B601" s="1" t="s">
        <v>852</v>
      </c>
      <c r="C601" t="s">
        <v>847</v>
      </c>
      <c r="D601" t="s">
        <v>181</v>
      </c>
      <c r="E601" s="33" t="s">
        <v>81</v>
      </c>
      <c r="F601" s="33" t="s">
        <v>7</v>
      </c>
      <c r="G601" s="33" t="s">
        <v>8</v>
      </c>
      <c r="H601" s="33" t="s">
        <v>7</v>
      </c>
      <c r="I601" s="33" t="s">
        <v>8</v>
      </c>
      <c r="J601" s="33" t="s">
        <v>7</v>
      </c>
      <c r="K601" s="34">
        <v>0.6</v>
      </c>
      <c r="L601" s="34" t="str">
        <f>IF(Noms_de_les_cases4[[#This Row],[Nivell 
d''us (%)]]&gt;0.7,"Habitual",IF(Noms_de_les_cases4[[#This Row],[Nivell 
d''us (%)]]&lt;0.3,"Minoritari","Ocasional"))</f>
        <v>Ocasional</v>
      </c>
      <c r="M601" s="33" t="s">
        <v>78</v>
      </c>
      <c r="N601" s="33" t="s">
        <v>17</v>
      </c>
      <c r="O601" t="s">
        <v>1219</v>
      </c>
      <c r="P601" t="s">
        <v>1226</v>
      </c>
    </row>
    <row r="602" spans="1:16" x14ac:dyDescent="0.35">
      <c r="A602" s="1">
        <f t="shared" si="10"/>
        <v>601</v>
      </c>
      <c r="B602" s="1" t="s">
        <v>285</v>
      </c>
      <c r="C602" t="s">
        <v>286</v>
      </c>
      <c r="D602" t="s">
        <v>92</v>
      </c>
      <c r="E602" s="33" t="s">
        <v>81</v>
      </c>
      <c r="F602" s="33" t="s">
        <v>7</v>
      </c>
      <c r="G602" s="33" t="s">
        <v>7</v>
      </c>
      <c r="H602" s="33" t="s">
        <v>7</v>
      </c>
      <c r="I602" s="33" t="s">
        <v>7</v>
      </c>
      <c r="J602" s="33" t="s">
        <v>7</v>
      </c>
      <c r="K602" s="34">
        <v>0.8</v>
      </c>
      <c r="L602" s="34" t="str">
        <f>IF(Noms_de_les_cases4[[#This Row],[Nivell 
d''us (%)]]&gt;0.7,"Habitual",IF(Noms_de_les_cases4[[#This Row],[Nivell 
d''us (%)]]&lt;0.3,"Minoritari","Ocasional"))</f>
        <v>Habitual</v>
      </c>
      <c r="M602" s="33" t="s">
        <v>78</v>
      </c>
      <c r="N602" s="33" t="s">
        <v>17</v>
      </c>
      <c r="O602" t="s">
        <v>1219</v>
      </c>
      <c r="P602" t="s">
        <v>1226</v>
      </c>
    </row>
    <row r="603" spans="1:16" x14ac:dyDescent="0.35">
      <c r="A603" s="1">
        <f t="shared" si="10"/>
        <v>602</v>
      </c>
      <c r="B603" s="1" t="s">
        <v>488</v>
      </c>
      <c r="C603" t="s">
        <v>489</v>
      </c>
      <c r="D603" t="s">
        <v>87</v>
      </c>
      <c r="E603" s="33" t="s">
        <v>81</v>
      </c>
      <c r="F603" s="33" t="s">
        <v>7</v>
      </c>
      <c r="G603" s="33" t="s">
        <v>7</v>
      </c>
      <c r="H603" s="33" t="s">
        <v>7</v>
      </c>
      <c r="I603" s="33" t="s">
        <v>7</v>
      </c>
      <c r="J603" s="33" t="s">
        <v>7</v>
      </c>
      <c r="K603" s="34">
        <v>0.6</v>
      </c>
      <c r="L603" s="34" t="str">
        <f>IF(Noms_de_les_cases4[[#This Row],[Nivell 
d''us (%)]]&gt;0.7,"Habitual",IF(Noms_de_les_cases4[[#This Row],[Nivell 
d''us (%)]]&lt;0.3,"Minoritari","Ocasional"))</f>
        <v>Ocasional</v>
      </c>
      <c r="M603" s="33" t="s">
        <v>78</v>
      </c>
      <c r="N603" s="33" t="s">
        <v>17</v>
      </c>
      <c r="O603" t="s">
        <v>1219</v>
      </c>
      <c r="P603" t="s">
        <v>1225</v>
      </c>
    </row>
    <row r="604" spans="1:16" x14ac:dyDescent="0.35">
      <c r="A604" s="1">
        <f t="shared" si="10"/>
        <v>603</v>
      </c>
      <c r="B604" s="1" t="s">
        <v>287</v>
      </c>
      <c r="C604" t="s">
        <v>286</v>
      </c>
      <c r="D604" t="s">
        <v>92</v>
      </c>
      <c r="E604" s="33" t="s">
        <v>81</v>
      </c>
      <c r="F604" s="33" t="s">
        <v>7</v>
      </c>
      <c r="G604" s="33" t="s">
        <v>7</v>
      </c>
      <c r="H604" s="33" t="s">
        <v>7</v>
      </c>
      <c r="I604" s="33" t="s">
        <v>8</v>
      </c>
      <c r="J604" s="33" t="s">
        <v>7</v>
      </c>
      <c r="K604" s="34">
        <v>0.6</v>
      </c>
      <c r="L604" s="34" t="str">
        <f>IF(Noms_de_les_cases4[[#This Row],[Nivell 
d''us (%)]]&gt;0.7,"Habitual",IF(Noms_de_les_cases4[[#This Row],[Nivell 
d''us (%)]]&lt;0.3,"Minoritari","Ocasional"))</f>
        <v>Ocasional</v>
      </c>
      <c r="M604" s="33" t="s">
        <v>15</v>
      </c>
      <c r="N604" s="33" t="s">
        <v>19</v>
      </c>
      <c r="O604" t="s">
        <v>1220</v>
      </c>
      <c r="P604" t="s">
        <v>1227</v>
      </c>
    </row>
    <row r="605" spans="1:16" x14ac:dyDescent="0.35">
      <c r="A605" s="1">
        <f t="shared" si="10"/>
        <v>604</v>
      </c>
      <c r="B605" s="1" t="s">
        <v>916</v>
      </c>
      <c r="C605" t="s">
        <v>917</v>
      </c>
      <c r="D605" t="s">
        <v>89</v>
      </c>
      <c r="E605" s="33" t="s">
        <v>81</v>
      </c>
      <c r="F605" s="33" t="s">
        <v>7</v>
      </c>
      <c r="G605" s="33" t="s">
        <v>7</v>
      </c>
      <c r="H605" s="33" t="s">
        <v>7</v>
      </c>
      <c r="I605" s="33" t="s">
        <v>7</v>
      </c>
      <c r="J605" s="33" t="s">
        <v>7</v>
      </c>
      <c r="K605" s="34">
        <v>0.6</v>
      </c>
      <c r="L605" s="34" t="str">
        <f>IF(Noms_de_les_cases4[[#This Row],[Nivell 
d''us (%)]]&gt;0.7,"Habitual",IF(Noms_de_les_cases4[[#This Row],[Nivell 
d''us (%)]]&lt;0.3,"Minoritari","Ocasional"))</f>
        <v>Ocasional</v>
      </c>
      <c r="M605" s="33" t="s">
        <v>15</v>
      </c>
      <c r="N605" s="33" t="s">
        <v>17</v>
      </c>
      <c r="O605" t="s">
        <v>1218</v>
      </c>
      <c r="P605" t="s">
        <v>1268</v>
      </c>
    </row>
    <row r="606" spans="1:16" x14ac:dyDescent="0.35">
      <c r="A606" s="1">
        <f t="shared" si="10"/>
        <v>605</v>
      </c>
      <c r="B606" s="1" t="s">
        <v>1342</v>
      </c>
      <c r="C606" t="s">
        <v>934</v>
      </c>
      <c r="D606" t="s">
        <v>89</v>
      </c>
      <c r="E606" s="33" t="s">
        <v>81</v>
      </c>
      <c r="F606" s="33" t="s">
        <v>7</v>
      </c>
      <c r="G606" s="33" t="s">
        <v>7</v>
      </c>
      <c r="H606" s="33" t="s">
        <v>7</v>
      </c>
      <c r="I606" s="33" t="s">
        <v>7</v>
      </c>
      <c r="J606" s="33" t="s">
        <v>7</v>
      </c>
      <c r="K606" s="34">
        <v>0.6</v>
      </c>
      <c r="L606" s="34" t="str">
        <f>IF(Noms_de_les_cases4[[#This Row],[Nivell 
d''us (%)]]&gt;0.7,"Habitual",IF(Noms_de_les_cases4[[#This Row],[Nivell 
d''us (%)]]&lt;0.3,"Minoritari","Ocasional"))</f>
        <v>Ocasional</v>
      </c>
      <c r="M606" s="33" t="s">
        <v>15</v>
      </c>
      <c r="N606" s="33" t="s">
        <v>17</v>
      </c>
      <c r="O606" t="s">
        <v>1235</v>
      </c>
      <c r="P606" t="s">
        <v>1268</v>
      </c>
    </row>
    <row r="607" spans="1:16" x14ac:dyDescent="0.35">
      <c r="A607" s="1">
        <f t="shared" si="10"/>
        <v>606</v>
      </c>
      <c r="B607" s="1" t="s">
        <v>362</v>
      </c>
      <c r="C607" t="s">
        <v>363</v>
      </c>
      <c r="D607" t="s">
        <v>92</v>
      </c>
      <c r="E607" s="33" t="s">
        <v>81</v>
      </c>
      <c r="F607" s="33" t="s">
        <v>7</v>
      </c>
      <c r="G607" s="33" t="s">
        <v>7</v>
      </c>
      <c r="H607" s="33" t="s">
        <v>7</v>
      </c>
      <c r="I607" s="33" t="s">
        <v>7</v>
      </c>
      <c r="J607" s="33" t="s">
        <v>8</v>
      </c>
      <c r="K607" s="34">
        <v>0.4</v>
      </c>
      <c r="L607" s="34" t="str">
        <f>IF(Noms_de_les_cases4[[#This Row],[Nivell 
d''us (%)]]&gt;0.7,"Habitual",IF(Noms_de_les_cases4[[#This Row],[Nivell 
d''us (%)]]&lt;0.3,"Minoritari","Ocasional"))</f>
        <v>Ocasional</v>
      </c>
      <c r="M607" s="33" t="s">
        <v>78</v>
      </c>
      <c r="N607" s="33" t="s">
        <v>17</v>
      </c>
      <c r="O607" t="s">
        <v>1235</v>
      </c>
      <c r="P607" t="s">
        <v>1226</v>
      </c>
    </row>
    <row r="608" spans="1:16" x14ac:dyDescent="0.35">
      <c r="A608" s="1">
        <f t="shared" si="10"/>
        <v>607</v>
      </c>
      <c r="B608" s="1" t="s">
        <v>904</v>
      </c>
      <c r="C608" t="s">
        <v>905</v>
      </c>
      <c r="D608" t="s">
        <v>181</v>
      </c>
      <c r="E608" s="33" t="s">
        <v>81</v>
      </c>
      <c r="F608" s="33" t="s">
        <v>7</v>
      </c>
      <c r="G608" s="33" t="s">
        <v>7</v>
      </c>
      <c r="H608" s="33" t="s">
        <v>7</v>
      </c>
      <c r="I608" s="33" t="s">
        <v>7</v>
      </c>
      <c r="J608" s="33" t="s">
        <v>7</v>
      </c>
      <c r="K608" s="34">
        <v>0.8</v>
      </c>
      <c r="L608" s="34" t="str">
        <f>IF(Noms_de_les_cases4[[#This Row],[Nivell 
d''us (%)]]&gt;0.7,"Habitual",IF(Noms_de_les_cases4[[#This Row],[Nivell 
d''us (%)]]&lt;0.3,"Minoritari","Ocasional"))</f>
        <v>Habitual</v>
      </c>
      <c r="M608" s="33" t="s">
        <v>15</v>
      </c>
      <c r="N608" s="33" t="s">
        <v>17</v>
      </c>
      <c r="O608" t="s">
        <v>1218</v>
      </c>
      <c r="P608" t="s">
        <v>1268</v>
      </c>
    </row>
    <row r="609" spans="1:16" x14ac:dyDescent="0.35">
      <c r="A609" s="1">
        <f t="shared" si="10"/>
        <v>608</v>
      </c>
      <c r="B609" s="1" t="s">
        <v>735</v>
      </c>
      <c r="C609" t="s">
        <v>734</v>
      </c>
      <c r="D609" t="s">
        <v>84</v>
      </c>
      <c r="E609" s="33" t="s">
        <v>81</v>
      </c>
      <c r="F609" s="33" t="s">
        <v>7</v>
      </c>
      <c r="G609" s="33" t="s">
        <v>7</v>
      </c>
      <c r="H609" s="33" t="s">
        <v>7</v>
      </c>
      <c r="I609" s="33" t="s">
        <v>8</v>
      </c>
      <c r="J609" s="33" t="s">
        <v>8</v>
      </c>
      <c r="K609" s="34">
        <v>0.4</v>
      </c>
      <c r="L609" s="34" t="str">
        <f>IF(Noms_de_les_cases4[[#This Row],[Nivell 
d''us (%)]]&gt;0.7,"Habitual",IF(Noms_de_les_cases4[[#This Row],[Nivell 
d''us (%)]]&lt;0.3,"Minoritari","Ocasional"))</f>
        <v>Ocasional</v>
      </c>
      <c r="M609" s="33" t="s">
        <v>78</v>
      </c>
      <c r="N609" s="33" t="s">
        <v>17</v>
      </c>
      <c r="O609" t="s">
        <v>1218</v>
      </c>
      <c r="P609" t="s">
        <v>1224</v>
      </c>
    </row>
    <row r="610" spans="1:16" x14ac:dyDescent="0.35">
      <c r="A610" s="1">
        <f t="shared" si="10"/>
        <v>609</v>
      </c>
      <c r="B610" s="1" t="s">
        <v>143</v>
      </c>
      <c r="C610" s="8" t="s">
        <v>142</v>
      </c>
      <c r="D610" t="s">
        <v>90</v>
      </c>
      <c r="E610" s="33" t="s">
        <v>81</v>
      </c>
      <c r="F610" s="33" t="s">
        <v>7</v>
      </c>
      <c r="G610" s="33" t="s">
        <v>7</v>
      </c>
      <c r="H610" s="33" t="s">
        <v>8</v>
      </c>
      <c r="I610" s="33" t="s">
        <v>8</v>
      </c>
      <c r="J610" s="33" t="s">
        <v>8</v>
      </c>
      <c r="K610" s="34">
        <v>0.2</v>
      </c>
      <c r="L610" s="34" t="str">
        <f>IF(Noms_de_les_cases4[[#This Row],[Nivell 
d''us (%)]]&gt;0.7,"Habitual",IF(Noms_de_les_cases4[[#This Row],[Nivell 
d''us (%)]]&lt;0.3,"Minoritari","Ocasional"))</f>
        <v>Minoritari</v>
      </c>
      <c r="M610" s="33" t="s">
        <v>14</v>
      </c>
      <c r="N610" s="33" t="s">
        <v>19</v>
      </c>
      <c r="O610" t="s">
        <v>1218</v>
      </c>
      <c r="P610" t="s">
        <v>1228</v>
      </c>
    </row>
    <row r="611" spans="1:16" x14ac:dyDescent="0.35">
      <c r="A611" s="1">
        <f t="shared" si="10"/>
        <v>610</v>
      </c>
      <c r="B611" s="1" t="s">
        <v>1060</v>
      </c>
      <c r="C611" t="s">
        <v>921</v>
      </c>
      <c r="D611" t="s">
        <v>89</v>
      </c>
      <c r="E611" s="33" t="s">
        <v>81</v>
      </c>
      <c r="F611" s="33" t="s">
        <v>7</v>
      </c>
      <c r="G611" s="33" t="s">
        <v>7</v>
      </c>
      <c r="H611" s="33" t="s">
        <v>7</v>
      </c>
      <c r="I611" s="33" t="s">
        <v>8</v>
      </c>
      <c r="J611" s="33" t="s">
        <v>8</v>
      </c>
      <c r="K611" s="34">
        <v>0.4</v>
      </c>
      <c r="L611" s="34" t="str">
        <f>IF(Noms_de_les_cases4[[#This Row],[Nivell 
d''us (%)]]&gt;0.7,"Habitual",IF(Noms_de_les_cases4[[#This Row],[Nivell 
d''us (%)]]&lt;0.3,"Minoritari","Ocasional"))</f>
        <v>Ocasional</v>
      </c>
      <c r="M611" s="33" t="s">
        <v>15</v>
      </c>
      <c r="N611" s="33" t="s">
        <v>20</v>
      </c>
      <c r="O611" t="s">
        <v>1218</v>
      </c>
      <c r="P611" t="s">
        <v>1268</v>
      </c>
    </row>
    <row r="612" spans="1:16" x14ac:dyDescent="0.35">
      <c r="A612" s="1">
        <f t="shared" si="10"/>
        <v>611</v>
      </c>
      <c r="B612" s="1" t="s">
        <v>330</v>
      </c>
      <c r="C612" t="s">
        <v>331</v>
      </c>
      <c r="D612" t="s">
        <v>92</v>
      </c>
      <c r="E612" s="33" t="s">
        <v>81</v>
      </c>
      <c r="F612" s="33" t="s">
        <v>7</v>
      </c>
      <c r="G612" s="33" t="s">
        <v>7</v>
      </c>
      <c r="H612" s="33" t="s">
        <v>7</v>
      </c>
      <c r="I612" s="33" t="s">
        <v>7</v>
      </c>
      <c r="J612" s="33" t="s">
        <v>8</v>
      </c>
      <c r="K612" s="34">
        <v>0.4</v>
      </c>
      <c r="L612" s="34" t="str">
        <f>IF(Noms_de_les_cases4[[#This Row],[Nivell 
d''us (%)]]&gt;0.7,"Habitual",IF(Noms_de_les_cases4[[#This Row],[Nivell 
d''us (%)]]&lt;0.3,"Minoritari","Ocasional"))</f>
        <v>Ocasional</v>
      </c>
      <c r="M612" s="33" t="s">
        <v>14</v>
      </c>
      <c r="N612" s="33" t="s">
        <v>19</v>
      </c>
      <c r="O612" t="s">
        <v>1218</v>
      </c>
      <c r="P612" t="s">
        <v>1228</v>
      </c>
    </row>
    <row r="613" spans="1:16" x14ac:dyDescent="0.35">
      <c r="A613" s="1">
        <f t="shared" si="10"/>
        <v>612</v>
      </c>
      <c r="B613" s="1" t="s">
        <v>708</v>
      </c>
      <c r="C613" t="s">
        <v>709</v>
      </c>
      <c r="D613" t="s">
        <v>84</v>
      </c>
      <c r="E613" s="33" t="s">
        <v>81</v>
      </c>
      <c r="F613" s="33" t="s">
        <v>7</v>
      </c>
      <c r="G613" s="33" t="s">
        <v>7</v>
      </c>
      <c r="H613" s="33" t="s">
        <v>7</v>
      </c>
      <c r="I613" s="33" t="s">
        <v>7</v>
      </c>
      <c r="J613" s="33" t="s">
        <v>7</v>
      </c>
      <c r="K613" s="34">
        <v>0.8</v>
      </c>
      <c r="L613" s="34" t="str">
        <f>IF(Noms_de_les_cases4[[#This Row],[Nivell 
d''us (%)]]&gt;0.7,"Habitual",IF(Noms_de_les_cases4[[#This Row],[Nivell 
d''us (%)]]&lt;0.3,"Minoritari","Ocasional"))</f>
        <v>Habitual</v>
      </c>
      <c r="M613" s="33" t="s">
        <v>38</v>
      </c>
      <c r="N613" s="33" t="s">
        <v>17</v>
      </c>
      <c r="O613" t="s">
        <v>1218</v>
      </c>
      <c r="P613" t="s">
        <v>1268</v>
      </c>
    </row>
    <row r="614" spans="1:16" x14ac:dyDescent="0.35">
      <c r="A614" s="1">
        <f t="shared" si="10"/>
        <v>613</v>
      </c>
      <c r="B614" s="1" t="s">
        <v>1463</v>
      </c>
      <c r="C614" t="s">
        <v>939</v>
      </c>
      <c r="D614" t="s">
        <v>89</v>
      </c>
      <c r="E614" s="33" t="s">
        <v>81</v>
      </c>
      <c r="F614" s="33" t="s">
        <v>7</v>
      </c>
      <c r="G614" s="33" t="s">
        <v>7</v>
      </c>
      <c r="H614" s="33" t="s">
        <v>7</v>
      </c>
      <c r="I614" s="33" t="s">
        <v>8</v>
      </c>
      <c r="J614" s="33" t="s">
        <v>8</v>
      </c>
      <c r="K614" s="34">
        <v>0.2</v>
      </c>
      <c r="L614" s="34" t="str">
        <f>IF(Noms_de_les_cases4[[#This Row],[Nivell 
d''us (%)]]&gt;0.7,"Habitual",IF(Noms_de_les_cases4[[#This Row],[Nivell 
d''us (%)]]&lt;0.3,"Minoritari","Ocasional"))</f>
        <v>Minoritari</v>
      </c>
      <c r="M614" s="33" t="s">
        <v>14</v>
      </c>
      <c r="N614" s="33" t="s">
        <v>17</v>
      </c>
      <c r="O614" t="s">
        <v>1218</v>
      </c>
      <c r="P614" t="s">
        <v>1268</v>
      </c>
    </row>
    <row r="615" spans="1:16" x14ac:dyDescent="0.35">
      <c r="A615" s="1">
        <f t="shared" si="10"/>
        <v>614</v>
      </c>
      <c r="B615" s="1" t="s">
        <v>34</v>
      </c>
      <c r="C615" t="s">
        <v>31</v>
      </c>
      <c r="D615" t="s">
        <v>24</v>
      </c>
      <c r="E615" s="33" t="s">
        <v>81</v>
      </c>
      <c r="F615" s="33" t="s">
        <v>7</v>
      </c>
      <c r="G615" s="33" t="s">
        <v>7</v>
      </c>
      <c r="H615" s="33" t="s">
        <v>7</v>
      </c>
      <c r="I615" s="33" t="s">
        <v>8</v>
      </c>
      <c r="J615" s="33" t="s">
        <v>8</v>
      </c>
      <c r="K615" s="34">
        <v>0.4</v>
      </c>
      <c r="L615" s="34" t="str">
        <f>IF(Noms_de_les_cases4[[#This Row],[Nivell 
d''us (%)]]&gt;0.7,"Habitual",IF(Noms_de_les_cases4[[#This Row],[Nivell 
d''us (%)]]&lt;0.3,"Minoritari","Ocasional"))</f>
        <v>Ocasional</v>
      </c>
      <c r="M615" s="33" t="s">
        <v>14</v>
      </c>
      <c r="N615" s="33" t="s">
        <v>20</v>
      </c>
      <c r="O615" t="s">
        <v>1218</v>
      </c>
      <c r="P615" t="s">
        <v>1228</v>
      </c>
    </row>
    <row r="616" spans="1:16" x14ac:dyDescent="0.35">
      <c r="A616" s="1">
        <f t="shared" si="10"/>
        <v>615</v>
      </c>
      <c r="B616" s="1" t="s">
        <v>354</v>
      </c>
      <c r="C616" t="s">
        <v>355</v>
      </c>
      <c r="D616" t="s">
        <v>92</v>
      </c>
      <c r="E616" s="33" t="s">
        <v>81</v>
      </c>
      <c r="F616" s="33" t="s">
        <v>7</v>
      </c>
      <c r="G616" s="33" t="s">
        <v>7</v>
      </c>
      <c r="H616" s="33" t="s">
        <v>7</v>
      </c>
      <c r="I616" s="33" t="s">
        <v>7</v>
      </c>
      <c r="J616" s="33" t="s">
        <v>7</v>
      </c>
      <c r="K616" s="34">
        <v>0.8</v>
      </c>
      <c r="L616" s="34" t="str">
        <f>IF(Noms_de_les_cases4[[#This Row],[Nivell 
d''us (%)]]&gt;0.7,"Habitual",IF(Noms_de_les_cases4[[#This Row],[Nivell 
d''us (%)]]&lt;0.3,"Minoritari","Ocasional"))</f>
        <v>Habitual</v>
      </c>
      <c r="M616" s="33" t="s">
        <v>15</v>
      </c>
      <c r="N616" s="33" t="s">
        <v>19</v>
      </c>
      <c r="O616" t="s">
        <v>1218</v>
      </c>
      <c r="P616" t="s">
        <v>1268</v>
      </c>
    </row>
    <row r="617" spans="1:16" x14ac:dyDescent="0.35">
      <c r="A617" s="1">
        <f t="shared" si="10"/>
        <v>616</v>
      </c>
      <c r="B617" s="1" t="s">
        <v>938</v>
      </c>
      <c r="C617" t="s">
        <v>939</v>
      </c>
      <c r="D617" t="s">
        <v>89</v>
      </c>
      <c r="E617" s="33" t="s">
        <v>81</v>
      </c>
      <c r="F617" s="33" t="s">
        <v>7</v>
      </c>
      <c r="G617" s="33" t="s">
        <v>7</v>
      </c>
      <c r="H617" s="33" t="s">
        <v>7</v>
      </c>
      <c r="I617" s="33" t="s">
        <v>7</v>
      </c>
      <c r="J617" s="33" t="s">
        <v>7</v>
      </c>
      <c r="K617" s="34">
        <v>0.8</v>
      </c>
      <c r="L617" s="34" t="str">
        <f>IF(Noms_de_les_cases4[[#This Row],[Nivell 
d''us (%)]]&gt;0.7,"Habitual",IF(Noms_de_les_cases4[[#This Row],[Nivell 
d''us (%)]]&lt;0.3,"Minoritari","Ocasional"))</f>
        <v>Habitual</v>
      </c>
      <c r="M617" s="33" t="s">
        <v>38</v>
      </c>
      <c r="N617" s="33" t="s">
        <v>17</v>
      </c>
      <c r="O617" t="s">
        <v>1218</v>
      </c>
      <c r="P617" t="s">
        <v>1268</v>
      </c>
    </row>
    <row r="618" spans="1:16" x14ac:dyDescent="0.35">
      <c r="A618" s="1">
        <f t="shared" si="10"/>
        <v>617</v>
      </c>
      <c r="B618" s="1" t="s">
        <v>941</v>
      </c>
      <c r="C618" t="s">
        <v>939</v>
      </c>
      <c r="D618" t="s">
        <v>89</v>
      </c>
      <c r="E618" s="33" t="s">
        <v>81</v>
      </c>
      <c r="F618" s="33" t="s">
        <v>7</v>
      </c>
      <c r="G618" s="33" t="s">
        <v>7</v>
      </c>
      <c r="H618" s="33" t="s">
        <v>7</v>
      </c>
      <c r="I618" s="33" t="s">
        <v>8</v>
      </c>
      <c r="J618" s="33" t="s">
        <v>8</v>
      </c>
      <c r="K618" s="34">
        <v>0.4</v>
      </c>
      <c r="L618" s="34" t="str">
        <f>IF(Noms_de_les_cases4[[#This Row],[Nivell 
d''us (%)]]&gt;0.7,"Habitual",IF(Noms_de_les_cases4[[#This Row],[Nivell 
d''us (%)]]&lt;0.3,"Minoritari","Ocasional"))</f>
        <v>Ocasional</v>
      </c>
      <c r="M618" s="33" t="s">
        <v>38</v>
      </c>
      <c r="N618" s="33" t="s">
        <v>17</v>
      </c>
      <c r="O618" t="s">
        <v>1235</v>
      </c>
      <c r="P618" t="s">
        <v>1268</v>
      </c>
    </row>
    <row r="619" spans="1:16" x14ac:dyDescent="0.35">
      <c r="A619" s="1">
        <f t="shared" si="10"/>
        <v>618</v>
      </c>
      <c r="B619" s="1" t="s">
        <v>1336</v>
      </c>
      <c r="C619" t="s">
        <v>256</v>
      </c>
      <c r="D619" t="s">
        <v>88</v>
      </c>
      <c r="E619" s="33" t="s">
        <v>81</v>
      </c>
      <c r="F619" s="33" t="s">
        <v>7</v>
      </c>
      <c r="G619" s="33" t="s">
        <v>7</v>
      </c>
      <c r="H619" s="33" t="s">
        <v>7</v>
      </c>
      <c r="I619" s="33" t="s">
        <v>7</v>
      </c>
      <c r="J619" s="33" t="s">
        <v>8</v>
      </c>
      <c r="K619" s="34">
        <v>0.4</v>
      </c>
      <c r="L619" s="34" t="str">
        <f>IF(Noms_de_les_cases4[[#This Row],[Nivell 
d''us (%)]]&gt;0.7,"Habitual",IF(Noms_de_les_cases4[[#This Row],[Nivell 
d''us (%)]]&lt;0.3,"Minoritari","Ocasional"))</f>
        <v>Ocasional</v>
      </c>
      <c r="M619" s="33" t="s">
        <v>38</v>
      </c>
      <c r="N619" s="33" t="s">
        <v>17</v>
      </c>
      <c r="O619" t="s">
        <v>1218</v>
      </c>
      <c r="P619" t="s">
        <v>1268</v>
      </c>
    </row>
    <row r="620" spans="1:16" x14ac:dyDescent="0.35">
      <c r="A620" s="1">
        <f t="shared" si="10"/>
        <v>619</v>
      </c>
      <c r="B620" s="1" t="s">
        <v>255</v>
      </c>
      <c r="C620" t="s">
        <v>256</v>
      </c>
      <c r="D620" t="s">
        <v>88</v>
      </c>
      <c r="E620" s="33" t="s">
        <v>81</v>
      </c>
      <c r="F620" s="33" t="s">
        <v>7</v>
      </c>
      <c r="G620" s="33" t="s">
        <v>7</v>
      </c>
      <c r="H620" s="33" t="s">
        <v>7</v>
      </c>
      <c r="I620" s="33" t="s">
        <v>8</v>
      </c>
      <c r="J620" s="33" t="s">
        <v>8</v>
      </c>
      <c r="K620" s="34">
        <v>0.4</v>
      </c>
      <c r="L620" s="34" t="str">
        <f>IF(Noms_de_les_cases4[[#This Row],[Nivell 
d''us (%)]]&gt;0.7,"Habitual",IF(Noms_de_les_cases4[[#This Row],[Nivell 
d''us (%)]]&lt;0.3,"Minoritari","Ocasional"))</f>
        <v>Ocasional</v>
      </c>
      <c r="M620" s="33" t="s">
        <v>15</v>
      </c>
      <c r="N620" s="33" t="s">
        <v>19</v>
      </c>
      <c r="O620" t="s">
        <v>1221</v>
      </c>
      <c r="P620" t="s">
        <v>1273</v>
      </c>
    </row>
    <row r="621" spans="1:16" x14ac:dyDescent="0.35">
      <c r="A621" s="1">
        <f t="shared" si="10"/>
        <v>620</v>
      </c>
      <c r="B621" s="1" t="s">
        <v>697</v>
      </c>
      <c r="C621" t="s">
        <v>698</v>
      </c>
      <c r="D621" t="s">
        <v>84</v>
      </c>
      <c r="E621" s="33" t="s">
        <v>81</v>
      </c>
      <c r="F621" s="33" t="s">
        <v>7</v>
      </c>
      <c r="G621" s="33" t="s">
        <v>7</v>
      </c>
      <c r="H621" s="33" t="s">
        <v>7</v>
      </c>
      <c r="I621" s="33" t="s">
        <v>7</v>
      </c>
      <c r="J621" s="33" t="s">
        <v>7</v>
      </c>
      <c r="K621" s="34">
        <v>1</v>
      </c>
      <c r="L621" s="34" t="str">
        <f>IF(Noms_de_les_cases4[[#This Row],[Nivell 
d''us (%)]]&gt;0.7,"Habitual",IF(Noms_de_les_cases4[[#This Row],[Nivell 
d''us (%)]]&lt;0.3,"Minoritari","Ocasional"))</f>
        <v>Habitual</v>
      </c>
      <c r="M621" s="33" t="s">
        <v>78</v>
      </c>
      <c r="N621" s="33" t="s">
        <v>17</v>
      </c>
      <c r="O621" t="s">
        <v>1219</v>
      </c>
      <c r="P621" t="s">
        <v>1225</v>
      </c>
    </row>
    <row r="622" spans="1:16" x14ac:dyDescent="0.35">
      <c r="A622" s="1">
        <f t="shared" si="10"/>
        <v>621</v>
      </c>
      <c r="B622" s="1" t="s">
        <v>141</v>
      </c>
      <c r="C622" s="8" t="s">
        <v>142</v>
      </c>
      <c r="D622" t="s">
        <v>90</v>
      </c>
      <c r="E622" s="33" t="s">
        <v>81</v>
      </c>
      <c r="F622" s="33" t="s">
        <v>7</v>
      </c>
      <c r="G622" s="33" t="s">
        <v>7</v>
      </c>
      <c r="H622" s="33" t="s">
        <v>8</v>
      </c>
      <c r="I622" s="33" t="s">
        <v>7</v>
      </c>
      <c r="J622" s="33" t="s">
        <v>8</v>
      </c>
      <c r="K622" s="34">
        <v>0.4</v>
      </c>
      <c r="L622" s="34" t="str">
        <f>IF(Noms_de_les_cases4[[#This Row],[Nivell 
d''us (%)]]&gt;0.7,"Habitual",IF(Noms_de_les_cases4[[#This Row],[Nivell 
d''us (%)]]&lt;0.3,"Minoritari","Ocasional"))</f>
        <v>Ocasional</v>
      </c>
      <c r="M622" s="33" t="s">
        <v>14</v>
      </c>
      <c r="N622" s="33" t="s">
        <v>18</v>
      </c>
      <c r="O622" t="s">
        <v>1218</v>
      </c>
      <c r="P622" t="s">
        <v>1228</v>
      </c>
    </row>
    <row r="623" spans="1:16" x14ac:dyDescent="0.35">
      <c r="A623" s="1">
        <f t="shared" si="10"/>
        <v>622</v>
      </c>
      <c r="B623" s="1" t="s">
        <v>438</v>
      </c>
      <c r="C623" t="s">
        <v>437</v>
      </c>
      <c r="D623" t="s">
        <v>86</v>
      </c>
      <c r="E623" s="33" t="s">
        <v>81</v>
      </c>
      <c r="F623" s="33" t="s">
        <v>7</v>
      </c>
      <c r="G623" s="33" t="s">
        <v>7</v>
      </c>
      <c r="H623" s="33" t="s">
        <v>7</v>
      </c>
      <c r="I623" s="33" t="s">
        <v>8</v>
      </c>
      <c r="J623" s="33" t="s">
        <v>8</v>
      </c>
      <c r="K623" s="34">
        <v>0.2</v>
      </c>
      <c r="L623" s="34" t="str">
        <f>IF(Noms_de_les_cases4[[#This Row],[Nivell 
d''us (%)]]&gt;0.7,"Habitual",IF(Noms_de_les_cases4[[#This Row],[Nivell 
d''us (%)]]&lt;0.3,"Minoritari","Ocasional"))</f>
        <v>Minoritari</v>
      </c>
      <c r="M623" s="33" t="s">
        <v>14</v>
      </c>
      <c r="N623" s="33" t="s">
        <v>17</v>
      </c>
      <c r="O623" t="s">
        <v>1218</v>
      </c>
      <c r="P623" t="s">
        <v>1228</v>
      </c>
    </row>
    <row r="624" spans="1:16" x14ac:dyDescent="0.35">
      <c r="A624" s="1">
        <f t="shared" si="10"/>
        <v>623</v>
      </c>
      <c r="B624" s="1" t="s">
        <v>453</v>
      </c>
      <c r="C624" t="s">
        <v>454</v>
      </c>
      <c r="D624" t="s">
        <v>86</v>
      </c>
      <c r="E624" s="33" t="s">
        <v>81</v>
      </c>
      <c r="F624" s="33" t="s">
        <v>7</v>
      </c>
      <c r="G624" s="33" t="s">
        <v>7</v>
      </c>
      <c r="H624" s="33" t="s">
        <v>7</v>
      </c>
      <c r="I624" s="33" t="s">
        <v>7</v>
      </c>
      <c r="J624" s="33" t="s">
        <v>8</v>
      </c>
      <c r="K624" s="34">
        <v>0.4</v>
      </c>
      <c r="L624" s="34" t="str">
        <f>IF(Noms_de_les_cases4[[#This Row],[Nivell 
d''us (%)]]&gt;0.7,"Habitual",IF(Noms_de_les_cases4[[#This Row],[Nivell 
d''us (%)]]&lt;0.3,"Minoritari","Ocasional"))</f>
        <v>Ocasional</v>
      </c>
      <c r="M624" s="33" t="s">
        <v>15</v>
      </c>
      <c r="N624" s="33" t="s">
        <v>17</v>
      </c>
      <c r="O624" t="s">
        <v>1238</v>
      </c>
      <c r="P624" t="s">
        <v>1227</v>
      </c>
    </row>
    <row r="625" spans="1:16" x14ac:dyDescent="0.35">
      <c r="A625" s="1">
        <f t="shared" si="10"/>
        <v>624</v>
      </c>
      <c r="B625" s="1" t="s">
        <v>517</v>
      </c>
      <c r="C625" t="s">
        <v>518</v>
      </c>
      <c r="D625" t="s">
        <v>87</v>
      </c>
      <c r="E625" s="33" t="s">
        <v>81</v>
      </c>
      <c r="F625" s="33" t="s">
        <v>7</v>
      </c>
      <c r="G625" s="33" t="s">
        <v>7</v>
      </c>
      <c r="H625" s="33" t="s">
        <v>7</v>
      </c>
      <c r="I625" s="33" t="s">
        <v>7</v>
      </c>
      <c r="J625" s="33" t="s">
        <v>7</v>
      </c>
      <c r="K625" s="34">
        <v>0.6</v>
      </c>
      <c r="L625" s="34" t="str">
        <f>IF(Noms_de_les_cases4[[#This Row],[Nivell 
d''us (%)]]&gt;0.7,"Habitual",IF(Noms_de_les_cases4[[#This Row],[Nivell 
d''us (%)]]&lt;0.3,"Minoritari","Ocasional"))</f>
        <v>Ocasional</v>
      </c>
      <c r="M625" s="33" t="s">
        <v>16</v>
      </c>
      <c r="N625" s="33" t="s">
        <v>17</v>
      </c>
      <c r="O625" t="s">
        <v>1221</v>
      </c>
      <c r="P625" t="s">
        <v>1239</v>
      </c>
    </row>
    <row r="626" spans="1:16" x14ac:dyDescent="0.35">
      <c r="A626" s="1">
        <f t="shared" si="10"/>
        <v>625</v>
      </c>
      <c r="B626" s="1" t="s">
        <v>970</v>
      </c>
      <c r="C626" t="s">
        <v>971</v>
      </c>
      <c r="D626" t="s">
        <v>89</v>
      </c>
      <c r="E626" s="33" t="s">
        <v>81</v>
      </c>
      <c r="F626" s="33" t="s">
        <v>7</v>
      </c>
      <c r="G626" s="33" t="s">
        <v>8</v>
      </c>
      <c r="H626" s="33" t="s">
        <v>7</v>
      </c>
      <c r="I626" s="33" t="s">
        <v>8</v>
      </c>
      <c r="J626" s="33" t="s">
        <v>8</v>
      </c>
      <c r="K626" s="34">
        <v>0.4</v>
      </c>
      <c r="L626" s="34" t="str">
        <f>IF(Noms_de_les_cases4[[#This Row],[Nivell 
d''us (%)]]&gt;0.7,"Habitual",IF(Noms_de_les_cases4[[#This Row],[Nivell 
d''us (%)]]&lt;0.3,"Minoritari","Ocasional"))</f>
        <v>Ocasional</v>
      </c>
      <c r="M626" s="33" t="s">
        <v>78</v>
      </c>
      <c r="N626" s="33" t="s">
        <v>17</v>
      </c>
      <c r="O626" t="s">
        <v>1218</v>
      </c>
      <c r="P626" t="s">
        <v>1224</v>
      </c>
    </row>
    <row r="627" spans="1:16" x14ac:dyDescent="0.35">
      <c r="A627" s="1">
        <f t="shared" si="10"/>
        <v>626</v>
      </c>
      <c r="B627" s="1" t="s">
        <v>846</v>
      </c>
      <c r="C627" t="s">
        <v>847</v>
      </c>
      <c r="D627" t="s">
        <v>181</v>
      </c>
      <c r="E627" s="33" t="s">
        <v>81</v>
      </c>
      <c r="F627" s="33" t="s">
        <v>7</v>
      </c>
      <c r="G627" s="33" t="s">
        <v>8</v>
      </c>
      <c r="H627" s="33" t="s">
        <v>7</v>
      </c>
      <c r="I627" s="33" t="s">
        <v>8</v>
      </c>
      <c r="J627" s="33" t="s">
        <v>7</v>
      </c>
      <c r="K627" s="34">
        <v>0.6</v>
      </c>
      <c r="L627" s="34" t="str">
        <f>IF(Noms_de_les_cases4[[#This Row],[Nivell 
d''us (%)]]&gt;0.7,"Habitual",IF(Noms_de_les_cases4[[#This Row],[Nivell 
d''us (%)]]&lt;0.3,"Minoritari","Ocasional"))</f>
        <v>Ocasional</v>
      </c>
      <c r="M627" s="33" t="s">
        <v>14</v>
      </c>
      <c r="N627" s="33" t="s">
        <v>17</v>
      </c>
      <c r="O627" t="s">
        <v>1218</v>
      </c>
      <c r="P627" t="s">
        <v>1228</v>
      </c>
    </row>
    <row r="628" spans="1:16" x14ac:dyDescent="0.35">
      <c r="A628" s="1">
        <f t="shared" si="10"/>
        <v>627</v>
      </c>
      <c r="B628" s="1" t="s">
        <v>910</v>
      </c>
      <c r="C628" t="s">
        <v>908</v>
      </c>
      <c r="D628" t="s">
        <v>89</v>
      </c>
      <c r="E628" s="33" t="s">
        <v>81</v>
      </c>
      <c r="F628" s="33" t="s">
        <v>7</v>
      </c>
      <c r="G628" s="33" t="s">
        <v>7</v>
      </c>
      <c r="H628" s="33" t="s">
        <v>7</v>
      </c>
      <c r="I628" s="33" t="s">
        <v>8</v>
      </c>
      <c r="J628" s="33" t="s">
        <v>8</v>
      </c>
      <c r="K628" s="34">
        <v>0.2</v>
      </c>
      <c r="L628" s="34" t="str">
        <f>IF(Noms_de_les_cases4[[#This Row],[Nivell 
d''us (%)]]&gt;0.7,"Habitual",IF(Noms_de_les_cases4[[#This Row],[Nivell 
d''us (%)]]&lt;0.3,"Minoritari","Ocasional"))</f>
        <v>Minoritari</v>
      </c>
      <c r="M628" s="33" t="s">
        <v>14</v>
      </c>
      <c r="N628" s="33" t="s">
        <v>17</v>
      </c>
      <c r="O628" t="s">
        <v>1235</v>
      </c>
      <c r="P628" t="s">
        <v>1230</v>
      </c>
    </row>
    <row r="629" spans="1:16" x14ac:dyDescent="0.35">
      <c r="A629" s="1">
        <f t="shared" si="10"/>
        <v>628</v>
      </c>
      <c r="B629" s="1" t="s">
        <v>590</v>
      </c>
      <c r="C629" t="s">
        <v>589</v>
      </c>
      <c r="D629" t="s">
        <v>85</v>
      </c>
      <c r="E629" s="33" t="s">
        <v>81</v>
      </c>
      <c r="F629" s="33" t="s">
        <v>7</v>
      </c>
      <c r="G629" s="33" t="s">
        <v>7</v>
      </c>
      <c r="H629" s="33" t="s">
        <v>7</v>
      </c>
      <c r="I629" s="33" t="s">
        <v>8</v>
      </c>
      <c r="J629" s="33" t="s">
        <v>8</v>
      </c>
      <c r="K629" s="34">
        <v>0.2</v>
      </c>
      <c r="L629" s="34" t="str">
        <f>IF(Noms_de_les_cases4[[#This Row],[Nivell 
d''us (%)]]&gt;0.7,"Habitual",IF(Noms_de_les_cases4[[#This Row],[Nivell 
d''us (%)]]&lt;0.3,"Minoritari","Ocasional"))</f>
        <v>Minoritari</v>
      </c>
      <c r="M629" s="33" t="s">
        <v>14</v>
      </c>
      <c r="N629" s="33" t="s">
        <v>17</v>
      </c>
      <c r="O629" t="s">
        <v>1235</v>
      </c>
      <c r="P629" t="s">
        <v>1230</v>
      </c>
    </row>
    <row r="630" spans="1:16" x14ac:dyDescent="0.35">
      <c r="A630" s="1">
        <f t="shared" si="10"/>
        <v>629</v>
      </c>
      <c r="B630" s="1" t="s">
        <v>1074</v>
      </c>
      <c r="C630" t="s">
        <v>857</v>
      </c>
      <c r="D630" t="s">
        <v>181</v>
      </c>
      <c r="E630" s="33" t="s">
        <v>81</v>
      </c>
      <c r="F630" s="33" t="s">
        <v>7</v>
      </c>
      <c r="G630" s="33" t="s">
        <v>8</v>
      </c>
      <c r="H630" s="33" t="s">
        <v>7</v>
      </c>
      <c r="I630" s="33" t="s">
        <v>8</v>
      </c>
      <c r="J630" s="33" t="s">
        <v>7</v>
      </c>
      <c r="K630" s="34">
        <v>0.6</v>
      </c>
      <c r="L630" s="34" t="str">
        <f>IF(Noms_de_les_cases4[[#This Row],[Nivell 
d''us (%)]]&gt;0.7,"Habitual",IF(Noms_de_les_cases4[[#This Row],[Nivell 
d''us (%)]]&lt;0.3,"Minoritari","Ocasional"))</f>
        <v>Ocasional</v>
      </c>
      <c r="M630" s="33" t="s">
        <v>14</v>
      </c>
      <c r="N630" s="33" t="s">
        <v>17</v>
      </c>
      <c r="O630" t="s">
        <v>1218</v>
      </c>
      <c r="P630" t="s">
        <v>1228</v>
      </c>
    </row>
    <row r="631" spans="1:16" x14ac:dyDescent="0.35">
      <c r="A631" s="1">
        <f t="shared" si="10"/>
        <v>630</v>
      </c>
      <c r="B631" s="1" t="s">
        <v>696</v>
      </c>
      <c r="C631" t="s">
        <v>695</v>
      </c>
      <c r="D631" t="s">
        <v>84</v>
      </c>
      <c r="E631" s="33" t="s">
        <v>81</v>
      </c>
      <c r="F631" s="33" t="s">
        <v>7</v>
      </c>
      <c r="G631" s="33" t="s">
        <v>7</v>
      </c>
      <c r="H631" s="33" t="s">
        <v>7</v>
      </c>
      <c r="I631" s="33" t="s">
        <v>8</v>
      </c>
      <c r="J631" s="33" t="s">
        <v>7</v>
      </c>
      <c r="K631" s="34">
        <v>0.6</v>
      </c>
      <c r="L631" s="34" t="str">
        <f>IF(Noms_de_les_cases4[[#This Row],[Nivell 
d''us (%)]]&gt;0.7,"Habitual",IF(Noms_de_les_cases4[[#This Row],[Nivell 
d''us (%)]]&lt;0.3,"Minoritari","Ocasional"))</f>
        <v>Ocasional</v>
      </c>
      <c r="M631" s="33" t="s">
        <v>38</v>
      </c>
      <c r="N631" s="33" t="s">
        <v>17</v>
      </c>
      <c r="O631" t="s">
        <v>1235</v>
      </c>
      <c r="P631" t="s">
        <v>1230</v>
      </c>
    </row>
    <row r="632" spans="1:16" x14ac:dyDescent="0.35">
      <c r="A632" s="1">
        <f t="shared" si="10"/>
        <v>631</v>
      </c>
      <c r="B632" s="1" t="s">
        <v>1029</v>
      </c>
      <c r="C632" t="s">
        <v>845</v>
      </c>
      <c r="D632" t="s">
        <v>181</v>
      </c>
      <c r="E632" s="33" t="s">
        <v>81</v>
      </c>
      <c r="F632" s="33" t="s">
        <v>7</v>
      </c>
      <c r="G632" s="33" t="s">
        <v>8</v>
      </c>
      <c r="H632" s="33" t="s">
        <v>7</v>
      </c>
      <c r="I632" s="33" t="s">
        <v>8</v>
      </c>
      <c r="J632" s="33" t="s">
        <v>8</v>
      </c>
      <c r="K632" s="34">
        <v>0.2</v>
      </c>
      <c r="L632" s="34" t="str">
        <f>IF(Noms_de_les_cases4[[#This Row],[Nivell 
d''us (%)]]&gt;0.7,"Habitual",IF(Noms_de_les_cases4[[#This Row],[Nivell 
d''us (%)]]&lt;0.3,"Minoritari","Ocasional"))</f>
        <v>Minoritari</v>
      </c>
      <c r="M632" s="33" t="s">
        <v>14</v>
      </c>
      <c r="N632" s="33" t="s">
        <v>17</v>
      </c>
      <c r="O632" t="s">
        <v>1218</v>
      </c>
      <c r="P632" t="s">
        <v>1228</v>
      </c>
    </row>
    <row r="633" spans="1:16" x14ac:dyDescent="0.35">
      <c r="A633" s="1">
        <f t="shared" si="10"/>
        <v>632</v>
      </c>
      <c r="B633" s="1" t="s">
        <v>594</v>
      </c>
      <c r="C633" t="s">
        <v>595</v>
      </c>
      <c r="D633" t="s">
        <v>85</v>
      </c>
      <c r="E633" s="33" t="s">
        <v>81</v>
      </c>
      <c r="F633" s="33" t="s">
        <v>7</v>
      </c>
      <c r="G633" s="33" t="s">
        <v>7</v>
      </c>
      <c r="H633" s="33" t="s">
        <v>7</v>
      </c>
      <c r="I633" s="33" t="s">
        <v>7</v>
      </c>
      <c r="J633" s="33" t="s">
        <v>7</v>
      </c>
      <c r="K633" s="34">
        <v>0.8</v>
      </c>
      <c r="L633" s="34" t="str">
        <f>IF(Noms_de_les_cases4[[#This Row],[Nivell 
d''us (%)]]&gt;0.7,"Habitual",IF(Noms_de_les_cases4[[#This Row],[Nivell 
d''us (%)]]&lt;0.3,"Minoritari","Ocasional"))</f>
        <v>Habitual</v>
      </c>
      <c r="M633" s="33" t="s">
        <v>14</v>
      </c>
      <c r="N633" s="33" t="s">
        <v>17</v>
      </c>
      <c r="O633" t="s">
        <v>1218</v>
      </c>
      <c r="P633" t="s">
        <v>1228</v>
      </c>
    </row>
    <row r="634" spans="1:16" x14ac:dyDescent="0.35">
      <c r="A634" s="1">
        <f t="shared" si="10"/>
        <v>633</v>
      </c>
      <c r="B634" s="1" t="s">
        <v>593</v>
      </c>
      <c r="C634" t="s">
        <v>592</v>
      </c>
      <c r="D634" t="s">
        <v>85</v>
      </c>
      <c r="E634" s="33" t="s">
        <v>81</v>
      </c>
      <c r="F634" s="33" t="s">
        <v>7</v>
      </c>
      <c r="G634" s="33" t="s">
        <v>7</v>
      </c>
      <c r="H634" s="33" t="s">
        <v>7</v>
      </c>
      <c r="I634" s="33" t="s">
        <v>8</v>
      </c>
      <c r="J634" s="33" t="s">
        <v>8</v>
      </c>
      <c r="K634" s="34">
        <v>0.4</v>
      </c>
      <c r="L634" s="34" t="str">
        <f>IF(Noms_de_les_cases4[[#This Row],[Nivell 
d''us (%)]]&gt;0.7,"Habitual",IF(Noms_de_les_cases4[[#This Row],[Nivell 
d''us (%)]]&lt;0.3,"Minoritari","Ocasional"))</f>
        <v>Ocasional</v>
      </c>
      <c r="M634" s="33" t="s">
        <v>14</v>
      </c>
      <c r="N634" s="33" t="s">
        <v>19</v>
      </c>
      <c r="O634" t="s">
        <v>1218</v>
      </c>
      <c r="P634" t="s">
        <v>1228</v>
      </c>
    </row>
    <row r="635" spans="1:16" x14ac:dyDescent="0.35">
      <c r="A635" s="1">
        <f t="shared" si="10"/>
        <v>634</v>
      </c>
      <c r="B635" s="1" t="s">
        <v>1466</v>
      </c>
      <c r="C635" t="s">
        <v>1187</v>
      </c>
      <c r="D635" t="s">
        <v>89</v>
      </c>
      <c r="E635" s="33" t="s">
        <v>81</v>
      </c>
      <c r="F635" s="33" t="s">
        <v>7</v>
      </c>
      <c r="G635" s="33" t="s">
        <v>8</v>
      </c>
      <c r="H635" s="33" t="s">
        <v>7</v>
      </c>
      <c r="I635" s="33" t="s">
        <v>8</v>
      </c>
      <c r="J635" s="33" t="s">
        <v>8</v>
      </c>
      <c r="K635" s="34">
        <v>0.2</v>
      </c>
      <c r="L635" s="34" t="str">
        <f>IF(Noms_de_les_cases4[[#This Row],[Nivell 
d''us (%)]]&gt;0.7,"Habitual",IF(Noms_de_les_cases4[[#This Row],[Nivell 
d''us (%)]]&lt;0.3,"Minoritari","Ocasional"))</f>
        <v>Minoritari</v>
      </c>
      <c r="M635" s="33" t="s">
        <v>14</v>
      </c>
      <c r="N635" s="33" t="s">
        <v>17</v>
      </c>
      <c r="O635" t="s">
        <v>1218</v>
      </c>
      <c r="P635" t="s">
        <v>1228</v>
      </c>
    </row>
    <row r="636" spans="1:16" x14ac:dyDescent="0.35">
      <c r="A636" s="1">
        <f t="shared" si="10"/>
        <v>635</v>
      </c>
      <c r="B636" s="1" t="s">
        <v>276</v>
      </c>
      <c r="C636" t="s">
        <v>277</v>
      </c>
      <c r="D636" t="s">
        <v>92</v>
      </c>
      <c r="E636" s="33" t="s">
        <v>81</v>
      </c>
      <c r="F636" s="33" t="s">
        <v>7</v>
      </c>
      <c r="G636" s="33" t="s">
        <v>7</v>
      </c>
      <c r="H636" s="33" t="s">
        <v>7</v>
      </c>
      <c r="I636" s="33" t="s">
        <v>7</v>
      </c>
      <c r="J636" s="33" t="s">
        <v>8</v>
      </c>
      <c r="K636" s="34">
        <v>0.2</v>
      </c>
      <c r="L636" s="34" t="str">
        <f>IF(Noms_de_les_cases4[[#This Row],[Nivell 
d''us (%)]]&gt;0.7,"Habitual",IF(Noms_de_les_cases4[[#This Row],[Nivell 
d''us (%)]]&lt;0.3,"Minoritari","Ocasional"))</f>
        <v>Minoritari</v>
      </c>
      <c r="M636" s="33" t="s">
        <v>14</v>
      </c>
      <c r="N636" s="33" t="s">
        <v>17</v>
      </c>
      <c r="O636" t="s">
        <v>1218</v>
      </c>
      <c r="P636" t="s">
        <v>1228</v>
      </c>
    </row>
    <row r="637" spans="1:16" x14ac:dyDescent="0.35">
      <c r="A637" s="1">
        <f t="shared" si="10"/>
        <v>636</v>
      </c>
      <c r="B637" s="1" t="s">
        <v>600</v>
      </c>
      <c r="C637" t="s">
        <v>601</v>
      </c>
      <c r="D637" t="s">
        <v>85</v>
      </c>
      <c r="E637" s="33" t="s">
        <v>81</v>
      </c>
      <c r="F637" s="33" t="s">
        <v>7</v>
      </c>
      <c r="G637" s="33" t="s">
        <v>7</v>
      </c>
      <c r="H637" s="33" t="s">
        <v>7</v>
      </c>
      <c r="I637" s="33" t="s">
        <v>7</v>
      </c>
      <c r="J637" s="33" t="s">
        <v>7</v>
      </c>
      <c r="K637" s="34">
        <v>0.6</v>
      </c>
      <c r="L637" s="34" t="str">
        <f>IF(Noms_de_les_cases4[[#This Row],[Nivell 
d''us (%)]]&gt;0.7,"Habitual",IF(Noms_de_les_cases4[[#This Row],[Nivell 
d''us (%)]]&lt;0.3,"Minoritari","Ocasional"))</f>
        <v>Ocasional</v>
      </c>
      <c r="M637" s="33" t="s">
        <v>14</v>
      </c>
      <c r="N637" s="33" t="s">
        <v>17</v>
      </c>
      <c r="O637" t="s">
        <v>1218</v>
      </c>
      <c r="P637" t="s">
        <v>1228</v>
      </c>
    </row>
    <row r="638" spans="1:16" x14ac:dyDescent="0.35">
      <c r="A638" s="1">
        <f t="shared" si="10"/>
        <v>637</v>
      </c>
      <c r="B638" s="1" t="s">
        <v>600</v>
      </c>
      <c r="C638" t="s">
        <v>855</v>
      </c>
      <c r="D638" t="s">
        <v>181</v>
      </c>
      <c r="E638" s="33" t="s">
        <v>81</v>
      </c>
      <c r="F638" s="33" t="s">
        <v>7</v>
      </c>
      <c r="G638" s="33" t="s">
        <v>8</v>
      </c>
      <c r="H638" s="33" t="s">
        <v>7</v>
      </c>
      <c r="I638" s="33" t="s">
        <v>8</v>
      </c>
      <c r="J638" s="33" t="s">
        <v>8</v>
      </c>
      <c r="K638" s="34">
        <v>0.2</v>
      </c>
      <c r="L638" s="34" t="str">
        <f>IF(Noms_de_les_cases4[[#This Row],[Nivell 
d''us (%)]]&gt;0.7,"Habitual",IF(Noms_de_les_cases4[[#This Row],[Nivell 
d''us (%)]]&lt;0.3,"Minoritari","Ocasional"))</f>
        <v>Minoritari</v>
      </c>
      <c r="M638" s="33" t="s">
        <v>14</v>
      </c>
      <c r="N638" s="33" t="s">
        <v>17</v>
      </c>
      <c r="O638" t="s">
        <v>1218</v>
      </c>
      <c r="P638" t="s">
        <v>1228</v>
      </c>
    </row>
    <row r="639" spans="1:16" x14ac:dyDescent="0.35">
      <c r="A639" s="1">
        <f t="shared" si="10"/>
        <v>638</v>
      </c>
      <c r="B639" s="1" t="s">
        <v>1120</v>
      </c>
      <c r="C639" t="s">
        <v>532</v>
      </c>
      <c r="D639" t="s">
        <v>87</v>
      </c>
      <c r="E639" s="33" t="s">
        <v>81</v>
      </c>
      <c r="F639" s="33" t="s">
        <v>7</v>
      </c>
      <c r="G639" s="33" t="s">
        <v>7</v>
      </c>
      <c r="H639" s="33" t="s">
        <v>7</v>
      </c>
      <c r="I639" s="33" t="s">
        <v>8</v>
      </c>
      <c r="J639" s="33" t="s">
        <v>7</v>
      </c>
      <c r="K639" s="34">
        <v>0.6</v>
      </c>
      <c r="L639" s="34" t="str">
        <f>IF(Noms_de_les_cases4[[#This Row],[Nivell 
d''us (%)]]&gt;0.7,"Habitual",IF(Noms_de_les_cases4[[#This Row],[Nivell 
d''us (%)]]&lt;0.3,"Minoritari","Ocasional"))</f>
        <v>Ocasional</v>
      </c>
      <c r="M639" s="33" t="s">
        <v>14</v>
      </c>
      <c r="N639" s="33" t="s">
        <v>19</v>
      </c>
      <c r="O639" t="s">
        <v>1218</v>
      </c>
      <c r="P639" t="s">
        <v>1228</v>
      </c>
    </row>
    <row r="640" spans="1:16" x14ac:dyDescent="0.35">
      <c r="A640" s="1">
        <f t="shared" si="10"/>
        <v>639</v>
      </c>
      <c r="B640" s="1" t="s">
        <v>1001</v>
      </c>
      <c r="C640" t="s">
        <v>1002</v>
      </c>
      <c r="D640" t="s">
        <v>89</v>
      </c>
      <c r="E640" s="33" t="s">
        <v>81</v>
      </c>
      <c r="F640" s="33" t="s">
        <v>7</v>
      </c>
      <c r="G640" s="33" t="s">
        <v>7</v>
      </c>
      <c r="H640" s="33" t="s">
        <v>7</v>
      </c>
      <c r="I640" s="33" t="s">
        <v>7</v>
      </c>
      <c r="J640" s="33" t="s">
        <v>7</v>
      </c>
      <c r="K640" s="34">
        <v>0.6</v>
      </c>
      <c r="L640" s="34" t="str">
        <f>IF(Noms_de_les_cases4[[#This Row],[Nivell 
d''us (%)]]&gt;0.7,"Habitual",IF(Noms_de_les_cases4[[#This Row],[Nivell 
d''us (%)]]&lt;0.3,"Minoritari","Ocasional"))</f>
        <v>Ocasional</v>
      </c>
      <c r="M640" s="33" t="s">
        <v>15</v>
      </c>
      <c r="N640" s="33" t="s">
        <v>17</v>
      </c>
      <c r="O640" t="s">
        <v>1221</v>
      </c>
      <c r="P640" t="s">
        <v>1268</v>
      </c>
    </row>
    <row r="641" spans="1:16" x14ac:dyDescent="0.35">
      <c r="A641" s="1">
        <f t="shared" si="10"/>
        <v>640</v>
      </c>
      <c r="B641" s="1" t="s">
        <v>429</v>
      </c>
      <c r="C641" t="s">
        <v>428</v>
      </c>
      <c r="D641" t="s">
        <v>86</v>
      </c>
      <c r="E641" s="33" t="s">
        <v>81</v>
      </c>
      <c r="F641" s="33" t="s">
        <v>7</v>
      </c>
      <c r="G641" s="33" t="s">
        <v>7</v>
      </c>
      <c r="H641" s="33" t="s">
        <v>7</v>
      </c>
      <c r="I641" s="33" t="s">
        <v>8</v>
      </c>
      <c r="J641" s="33" t="s">
        <v>8</v>
      </c>
      <c r="K641" s="34">
        <v>0.2</v>
      </c>
      <c r="L641" s="34" t="str">
        <f>IF(Noms_de_les_cases4[[#This Row],[Nivell 
d''us (%)]]&gt;0.7,"Habitual",IF(Noms_de_les_cases4[[#This Row],[Nivell 
d''us (%)]]&lt;0.3,"Minoritari","Ocasional"))</f>
        <v>Minoritari</v>
      </c>
      <c r="M641" s="33" t="s">
        <v>15</v>
      </c>
      <c r="N641" s="33" t="s">
        <v>17</v>
      </c>
      <c r="O641" t="s">
        <v>1218</v>
      </c>
      <c r="P641" t="s">
        <v>1268</v>
      </c>
    </row>
    <row r="642" spans="1:16" x14ac:dyDescent="0.35">
      <c r="A642" s="1">
        <f t="shared" si="10"/>
        <v>641</v>
      </c>
      <c r="B642" s="1" t="s">
        <v>447</v>
      </c>
      <c r="C642" t="s">
        <v>446</v>
      </c>
      <c r="D642" t="s">
        <v>86</v>
      </c>
      <c r="E642" s="33" t="s">
        <v>81</v>
      </c>
      <c r="F642" s="33" t="s">
        <v>7</v>
      </c>
      <c r="G642" s="33" t="s">
        <v>7</v>
      </c>
      <c r="H642" s="33" t="s">
        <v>7</v>
      </c>
      <c r="I642" s="33" t="s">
        <v>8</v>
      </c>
      <c r="J642" s="33" t="s">
        <v>8</v>
      </c>
      <c r="K642" s="34">
        <v>0.2</v>
      </c>
      <c r="L642" s="34" t="str">
        <f>IF(Noms_de_les_cases4[[#This Row],[Nivell 
d''us (%)]]&gt;0.7,"Habitual",IF(Noms_de_les_cases4[[#This Row],[Nivell 
d''us (%)]]&lt;0.3,"Minoritari","Ocasional"))</f>
        <v>Minoritari</v>
      </c>
      <c r="M642" s="33" t="s">
        <v>14</v>
      </c>
      <c r="N642" s="33" t="s">
        <v>17</v>
      </c>
      <c r="O642" t="s">
        <v>1218</v>
      </c>
      <c r="P642" t="s">
        <v>1228</v>
      </c>
    </row>
    <row r="643" spans="1:16" x14ac:dyDescent="0.35">
      <c r="A643" s="1">
        <f t="shared" ref="A643:A706" si="11">A642+1</f>
        <v>642</v>
      </c>
      <c r="B643" s="1" t="s">
        <v>810</v>
      </c>
      <c r="C643" t="s">
        <v>809</v>
      </c>
      <c r="D643" t="s">
        <v>24</v>
      </c>
      <c r="E643" s="33" t="s">
        <v>81</v>
      </c>
      <c r="F643" s="33" t="s">
        <v>7</v>
      </c>
      <c r="G643" s="33" t="s">
        <v>7</v>
      </c>
      <c r="H643" s="33" t="s">
        <v>7</v>
      </c>
      <c r="I643" s="33" t="s">
        <v>7</v>
      </c>
      <c r="J643" s="33" t="s">
        <v>7</v>
      </c>
      <c r="K643" s="34">
        <v>0.6</v>
      </c>
      <c r="L643" s="34" t="str">
        <f>IF(Noms_de_les_cases4[[#This Row],[Nivell 
d''us (%)]]&gt;0.7,"Habitual",IF(Noms_de_les_cases4[[#This Row],[Nivell 
d''us (%)]]&lt;0.3,"Minoritari","Ocasional"))</f>
        <v>Ocasional</v>
      </c>
      <c r="M643" s="33" t="s">
        <v>15</v>
      </c>
      <c r="N643" s="33" t="s">
        <v>17</v>
      </c>
      <c r="O643" t="s">
        <v>1221</v>
      </c>
      <c r="P643" t="s">
        <v>1270</v>
      </c>
    </row>
    <row r="644" spans="1:16" x14ac:dyDescent="0.35">
      <c r="A644" s="1">
        <f t="shared" si="11"/>
        <v>643</v>
      </c>
      <c r="B644" s="1" t="s">
        <v>644</v>
      </c>
      <c r="C644" t="s">
        <v>643</v>
      </c>
      <c r="D644" t="s">
        <v>84</v>
      </c>
      <c r="E644" s="33" t="s">
        <v>81</v>
      </c>
      <c r="F644" s="33" t="s">
        <v>7</v>
      </c>
      <c r="G644" s="33" t="s">
        <v>7</v>
      </c>
      <c r="H644" s="33" t="s">
        <v>7</v>
      </c>
      <c r="I644" s="33" t="s">
        <v>8</v>
      </c>
      <c r="J644" s="33" t="s">
        <v>8</v>
      </c>
      <c r="K644" s="34">
        <v>0.2</v>
      </c>
      <c r="L644" s="34" t="str">
        <f>IF(Noms_de_les_cases4[[#This Row],[Nivell 
d''us (%)]]&gt;0.7,"Habitual",IF(Noms_de_les_cases4[[#This Row],[Nivell 
d''us (%)]]&lt;0.3,"Minoritari","Ocasional"))</f>
        <v>Minoritari</v>
      </c>
      <c r="M644" s="33" t="s">
        <v>15</v>
      </c>
      <c r="N644" s="33" t="s">
        <v>17</v>
      </c>
      <c r="O644" t="s">
        <v>1221</v>
      </c>
      <c r="P644" t="s">
        <v>1270</v>
      </c>
    </row>
    <row r="645" spans="1:16" x14ac:dyDescent="0.35">
      <c r="A645" s="1">
        <f t="shared" si="11"/>
        <v>644</v>
      </c>
      <c r="B645" s="1" t="s">
        <v>125</v>
      </c>
      <c r="C645" t="s">
        <v>126</v>
      </c>
      <c r="D645" t="s">
        <v>90</v>
      </c>
      <c r="E645" s="33" t="s">
        <v>81</v>
      </c>
      <c r="F645" s="33" t="s">
        <v>7</v>
      </c>
      <c r="G645" s="33" t="s">
        <v>7</v>
      </c>
      <c r="H645" s="33" t="s">
        <v>7</v>
      </c>
      <c r="I645" s="33" t="s">
        <v>7</v>
      </c>
      <c r="J645" s="33" t="s">
        <v>7</v>
      </c>
      <c r="K645" s="34">
        <v>0.6</v>
      </c>
      <c r="L645" s="34" t="str">
        <f>IF(Noms_de_les_cases4[[#This Row],[Nivell 
d''us (%)]]&gt;0.7,"Habitual",IF(Noms_de_les_cases4[[#This Row],[Nivell 
d''us (%)]]&lt;0.3,"Minoritari","Ocasional"))</f>
        <v>Ocasional</v>
      </c>
      <c r="M645" s="33" t="s">
        <v>14</v>
      </c>
      <c r="N645" s="33" t="s">
        <v>20</v>
      </c>
      <c r="O645" t="s">
        <v>1218</v>
      </c>
      <c r="P645" t="s">
        <v>1228</v>
      </c>
    </row>
    <row r="646" spans="1:16" x14ac:dyDescent="0.35">
      <c r="A646" s="1">
        <f t="shared" si="11"/>
        <v>645</v>
      </c>
      <c r="B646" s="1" t="s">
        <v>611</v>
      </c>
      <c r="C646" t="s">
        <v>1276</v>
      </c>
      <c r="D646" t="s">
        <v>84</v>
      </c>
      <c r="E646" s="33" t="s">
        <v>81</v>
      </c>
      <c r="F646" s="33" t="s">
        <v>7</v>
      </c>
      <c r="G646" s="33" t="s">
        <v>7</v>
      </c>
      <c r="H646" s="33" t="s">
        <v>7</v>
      </c>
      <c r="I646" s="33" t="s">
        <v>7</v>
      </c>
      <c r="J646" s="33" t="s">
        <v>7</v>
      </c>
      <c r="K646" s="34">
        <v>0.8</v>
      </c>
      <c r="L646" s="34" t="str">
        <f>IF(Noms_de_les_cases4[[#This Row],[Nivell 
d''us (%)]]&gt;0.7,"Habitual",IF(Noms_de_les_cases4[[#This Row],[Nivell 
d''us (%)]]&lt;0.3,"Minoritari","Ocasional"))</f>
        <v>Habitual</v>
      </c>
      <c r="M646" s="33" t="s">
        <v>14</v>
      </c>
      <c r="N646" s="33" t="s">
        <v>17</v>
      </c>
      <c r="O646" t="s">
        <v>1218</v>
      </c>
      <c r="P646" t="s">
        <v>1228</v>
      </c>
    </row>
    <row r="647" spans="1:16" x14ac:dyDescent="0.35">
      <c r="A647" s="1">
        <f t="shared" si="11"/>
        <v>646</v>
      </c>
      <c r="B647" s="1" t="s">
        <v>1121</v>
      </c>
      <c r="C647" t="s">
        <v>496</v>
      </c>
      <c r="D647" t="s">
        <v>87</v>
      </c>
      <c r="E647" s="33" t="s">
        <v>81</v>
      </c>
      <c r="F647" s="33" t="s">
        <v>7</v>
      </c>
      <c r="G647" s="33" t="s">
        <v>7</v>
      </c>
      <c r="H647" s="33" t="s">
        <v>7</v>
      </c>
      <c r="I647" s="33" t="s">
        <v>7</v>
      </c>
      <c r="J647" s="33" t="s">
        <v>8</v>
      </c>
      <c r="K647" s="34">
        <v>0.2</v>
      </c>
      <c r="L647" s="34" t="str">
        <f>IF(Noms_de_les_cases4[[#This Row],[Nivell 
d''us (%)]]&gt;0.7,"Habitual",IF(Noms_de_les_cases4[[#This Row],[Nivell 
d''us (%)]]&lt;0.3,"Minoritari","Ocasional"))</f>
        <v>Minoritari</v>
      </c>
      <c r="M647" s="33" t="s">
        <v>15</v>
      </c>
      <c r="N647" s="33" t="s">
        <v>17</v>
      </c>
      <c r="O647" t="s">
        <v>1234</v>
      </c>
      <c r="P647" t="s">
        <v>1270</v>
      </c>
    </row>
    <row r="648" spans="1:16" x14ac:dyDescent="0.35">
      <c r="A648" s="1">
        <f t="shared" si="11"/>
        <v>647</v>
      </c>
      <c r="B648" s="1" t="s">
        <v>1039</v>
      </c>
      <c r="C648" t="s">
        <v>280</v>
      </c>
      <c r="D648" t="s">
        <v>86</v>
      </c>
      <c r="E648" s="33" t="s">
        <v>81</v>
      </c>
      <c r="F648" s="33" t="s">
        <v>7</v>
      </c>
      <c r="G648" s="33" t="s">
        <v>7</v>
      </c>
      <c r="H648" s="33" t="s">
        <v>7</v>
      </c>
      <c r="I648" s="33" t="s">
        <v>8</v>
      </c>
      <c r="J648" s="33" t="s">
        <v>8</v>
      </c>
      <c r="K648" s="34">
        <v>0.2</v>
      </c>
      <c r="L648" s="34" t="str">
        <f>IF(Noms_de_les_cases4[[#This Row],[Nivell 
d''us (%)]]&gt;0.7,"Habitual",IF(Noms_de_les_cases4[[#This Row],[Nivell 
d''us (%)]]&lt;0.3,"Minoritari","Ocasional"))</f>
        <v>Minoritari</v>
      </c>
      <c r="M648" s="33" t="s">
        <v>16</v>
      </c>
      <c r="N648" s="33" t="s">
        <v>17</v>
      </c>
      <c r="O648" t="s">
        <v>1267</v>
      </c>
      <c r="P648" t="s">
        <v>1229</v>
      </c>
    </row>
    <row r="649" spans="1:16" x14ac:dyDescent="0.35">
      <c r="A649" s="1">
        <f t="shared" si="11"/>
        <v>648</v>
      </c>
      <c r="B649" s="1" t="s">
        <v>909</v>
      </c>
      <c r="C649" t="s">
        <v>908</v>
      </c>
      <c r="D649" t="s">
        <v>89</v>
      </c>
      <c r="E649" s="33" t="s">
        <v>81</v>
      </c>
      <c r="F649" s="33" t="s">
        <v>7</v>
      </c>
      <c r="G649" s="33" t="s">
        <v>7</v>
      </c>
      <c r="H649" s="33" t="s">
        <v>7</v>
      </c>
      <c r="I649" s="33" t="s">
        <v>8</v>
      </c>
      <c r="J649" s="33" t="s">
        <v>7</v>
      </c>
      <c r="K649" s="34">
        <v>0.6</v>
      </c>
      <c r="L649" s="34" t="str">
        <f>IF(Noms_de_les_cases4[[#This Row],[Nivell 
d''us (%)]]&gt;0.7,"Habitual",IF(Noms_de_les_cases4[[#This Row],[Nivell 
d''us (%)]]&lt;0.3,"Minoritari","Ocasional"))</f>
        <v>Ocasional</v>
      </c>
      <c r="M649" s="33" t="s">
        <v>14</v>
      </c>
      <c r="N649" s="33" t="s">
        <v>17</v>
      </c>
      <c r="O649" t="s">
        <v>1267</v>
      </c>
      <c r="P649" t="s">
        <v>1228</v>
      </c>
    </row>
    <row r="650" spans="1:16" x14ac:dyDescent="0.35">
      <c r="A650" s="1">
        <f t="shared" si="11"/>
        <v>649</v>
      </c>
      <c r="B650" s="1" t="s">
        <v>468</v>
      </c>
      <c r="C650" t="s">
        <v>469</v>
      </c>
      <c r="D650" t="s">
        <v>85</v>
      </c>
      <c r="E650" s="33" t="s">
        <v>82</v>
      </c>
      <c r="F650" s="33" t="s">
        <v>7</v>
      </c>
      <c r="G650" s="33" t="s">
        <v>7</v>
      </c>
      <c r="H650" s="33" t="s">
        <v>7</v>
      </c>
      <c r="I650" s="33" t="s">
        <v>7</v>
      </c>
      <c r="J650" s="33" t="s">
        <v>7</v>
      </c>
      <c r="K650" s="34">
        <v>1</v>
      </c>
      <c r="L650" s="34" t="str">
        <f>IF(Noms_de_les_cases4[[#This Row],[Nivell 
d''us (%)]]&gt;0.7,"Habitual",IF(Noms_de_les_cases4[[#This Row],[Nivell 
d''us (%)]]&lt;0.3,"Minoritari","Ocasional"))</f>
        <v>Habitual</v>
      </c>
      <c r="M650" s="33" t="s">
        <v>220</v>
      </c>
      <c r="N650" s="33" t="s">
        <v>17</v>
      </c>
      <c r="O650" t="s">
        <v>1221</v>
      </c>
      <c r="P650" t="s">
        <v>1271</v>
      </c>
    </row>
    <row r="651" spans="1:16" x14ac:dyDescent="0.35">
      <c r="A651" s="1">
        <f t="shared" si="11"/>
        <v>650</v>
      </c>
      <c r="B651" s="1" t="s">
        <v>279</v>
      </c>
      <c r="C651" t="s">
        <v>280</v>
      </c>
      <c r="D651" t="s">
        <v>86</v>
      </c>
      <c r="E651" s="33" t="s">
        <v>82</v>
      </c>
      <c r="F651" s="33" t="s">
        <v>7</v>
      </c>
      <c r="G651" s="33" t="s">
        <v>7</v>
      </c>
      <c r="H651" s="33" t="s">
        <v>7</v>
      </c>
      <c r="I651" s="33" t="s">
        <v>7</v>
      </c>
      <c r="J651" s="33" t="s">
        <v>7</v>
      </c>
      <c r="K651" s="34">
        <v>0.8</v>
      </c>
      <c r="L651" s="34" t="str">
        <f>IF(Noms_de_les_cases4[[#This Row],[Nivell 
d''us (%)]]&gt;0.7,"Habitual",IF(Noms_de_les_cases4[[#This Row],[Nivell 
d''us (%)]]&lt;0.3,"Minoritari","Ocasional"))</f>
        <v>Habitual</v>
      </c>
      <c r="M651" s="33" t="s">
        <v>281</v>
      </c>
      <c r="N651" s="33" t="s">
        <v>20</v>
      </c>
      <c r="O651" t="s">
        <v>1218</v>
      </c>
      <c r="P651" t="s">
        <v>1271</v>
      </c>
    </row>
    <row r="652" spans="1:16" x14ac:dyDescent="0.35">
      <c r="A652" s="1">
        <f t="shared" si="11"/>
        <v>651</v>
      </c>
      <c r="B652" s="1" t="s">
        <v>314</v>
      </c>
      <c r="C652" t="s">
        <v>315</v>
      </c>
      <c r="D652" t="s">
        <v>92</v>
      </c>
      <c r="E652" s="33" t="s">
        <v>82</v>
      </c>
      <c r="F652" s="33" t="s">
        <v>7</v>
      </c>
      <c r="G652" s="33" t="s">
        <v>7</v>
      </c>
      <c r="H652" s="33" t="s">
        <v>7</v>
      </c>
      <c r="I652" s="33" t="s">
        <v>7</v>
      </c>
      <c r="J652" s="33" t="s">
        <v>7</v>
      </c>
      <c r="K652" s="34">
        <v>0.6</v>
      </c>
      <c r="L652" s="34" t="str">
        <f>IF(Noms_de_les_cases4[[#This Row],[Nivell 
d''us (%)]]&gt;0.7,"Habitual",IF(Noms_de_les_cases4[[#This Row],[Nivell 
d''us (%)]]&lt;0.3,"Minoritari","Ocasional"))</f>
        <v>Ocasional</v>
      </c>
      <c r="M652" s="33" t="s">
        <v>78</v>
      </c>
      <c r="N652" s="33" t="s">
        <v>20</v>
      </c>
      <c r="O652" t="s">
        <v>1235</v>
      </c>
      <c r="P652" t="s">
        <v>1226</v>
      </c>
    </row>
    <row r="653" spans="1:16" x14ac:dyDescent="0.35">
      <c r="A653" s="1">
        <f t="shared" si="11"/>
        <v>652</v>
      </c>
      <c r="B653" s="1" t="s">
        <v>1429</v>
      </c>
      <c r="C653" t="s">
        <v>424</v>
      </c>
      <c r="D653" t="s">
        <v>86</v>
      </c>
      <c r="E653" s="33" t="s">
        <v>81</v>
      </c>
      <c r="F653" s="33" t="s">
        <v>7</v>
      </c>
      <c r="G653" s="33" t="s">
        <v>7</v>
      </c>
      <c r="H653" s="33" t="s">
        <v>7</v>
      </c>
      <c r="I653" s="33" t="s">
        <v>8</v>
      </c>
      <c r="J653" s="33" t="s">
        <v>7</v>
      </c>
      <c r="K653" s="34">
        <v>1</v>
      </c>
      <c r="L653" s="34" t="str">
        <f>IF(Noms_de_les_cases4[[#This Row],[Nivell 
d''us (%)]]&gt;0.7,"Habitual",IF(Noms_de_les_cases4[[#This Row],[Nivell 
d''us (%)]]&lt;0.3,"Minoritari","Ocasional"))</f>
        <v>Habitual</v>
      </c>
      <c r="M653" s="33" t="s">
        <v>15</v>
      </c>
      <c r="N653" s="33" t="s">
        <v>17</v>
      </c>
      <c r="O653" t="s">
        <v>1221</v>
      </c>
      <c r="P653" t="s">
        <v>1239</v>
      </c>
    </row>
    <row r="654" spans="1:16" x14ac:dyDescent="0.35">
      <c r="A654" s="1">
        <f t="shared" si="11"/>
        <v>653</v>
      </c>
      <c r="B654" s="1" t="s">
        <v>623</v>
      </c>
      <c r="C654" t="s">
        <v>624</v>
      </c>
      <c r="D654" t="s">
        <v>85</v>
      </c>
      <c r="E654" s="33" t="s">
        <v>82</v>
      </c>
      <c r="F654" s="33" t="s">
        <v>7</v>
      </c>
      <c r="G654" s="33" t="s">
        <v>7</v>
      </c>
      <c r="H654" s="33" t="s">
        <v>7</v>
      </c>
      <c r="I654" s="33" t="s">
        <v>7</v>
      </c>
      <c r="J654" s="33" t="s">
        <v>7</v>
      </c>
      <c r="K654" s="34">
        <v>0.8</v>
      </c>
      <c r="L654" s="34" t="str">
        <f>IF(Noms_de_les_cases4[[#This Row],[Nivell 
d''us (%)]]&gt;0.7,"Habitual",IF(Noms_de_les_cases4[[#This Row],[Nivell 
d''us (%)]]&lt;0.3,"Minoritari","Ocasional"))</f>
        <v>Habitual</v>
      </c>
      <c r="M654" s="33" t="s">
        <v>281</v>
      </c>
      <c r="N654" s="33" t="s">
        <v>17</v>
      </c>
      <c r="O654" t="s">
        <v>1221</v>
      </c>
      <c r="P654" t="s">
        <v>1271</v>
      </c>
    </row>
    <row r="655" spans="1:16" x14ac:dyDescent="0.35">
      <c r="A655" s="1">
        <f t="shared" si="11"/>
        <v>654</v>
      </c>
      <c r="B655" s="1" t="s">
        <v>1430</v>
      </c>
      <c r="C655" t="s">
        <v>388</v>
      </c>
      <c r="D655" t="s">
        <v>86</v>
      </c>
      <c r="E655" s="33" t="s">
        <v>81</v>
      </c>
      <c r="F655" s="33" t="s">
        <v>7</v>
      </c>
      <c r="G655" s="33" t="s">
        <v>7</v>
      </c>
      <c r="H655" s="33" t="s">
        <v>7</v>
      </c>
      <c r="I655" s="33" t="s">
        <v>7</v>
      </c>
      <c r="J655" s="33" t="s">
        <v>8</v>
      </c>
      <c r="K655" s="34">
        <v>0.4</v>
      </c>
      <c r="L655" s="34" t="str">
        <f>IF(Noms_de_les_cases4[[#This Row],[Nivell 
d''us (%)]]&gt;0.7,"Habitual",IF(Noms_de_les_cases4[[#This Row],[Nivell 
d''us (%)]]&lt;0.3,"Minoritari","Ocasional"))</f>
        <v>Ocasional</v>
      </c>
      <c r="M655" s="33" t="s">
        <v>14</v>
      </c>
      <c r="N655" s="33" t="s">
        <v>20</v>
      </c>
      <c r="O655" t="s">
        <v>1237</v>
      </c>
      <c r="P655" t="s">
        <v>1228</v>
      </c>
    </row>
    <row r="656" spans="1:16" x14ac:dyDescent="0.35">
      <c r="A656" s="1">
        <f t="shared" si="11"/>
        <v>655</v>
      </c>
      <c r="B656" s="1" t="s">
        <v>942</v>
      </c>
      <c r="C656" t="s">
        <v>940</v>
      </c>
      <c r="D656" t="s">
        <v>89</v>
      </c>
      <c r="E656" s="33" t="s">
        <v>81</v>
      </c>
      <c r="F656" s="33" t="s">
        <v>7</v>
      </c>
      <c r="G656" s="33" t="s">
        <v>7</v>
      </c>
      <c r="H656" s="33" t="s">
        <v>7</v>
      </c>
      <c r="I656" s="33" t="s">
        <v>8</v>
      </c>
      <c r="J656" s="33" t="s">
        <v>7</v>
      </c>
      <c r="K656" s="34">
        <v>0.6</v>
      </c>
      <c r="L656" s="34" t="str">
        <f>IF(Noms_de_les_cases4[[#This Row],[Nivell 
d''us (%)]]&gt;0.7,"Habitual",IF(Noms_de_les_cases4[[#This Row],[Nivell 
d''us (%)]]&lt;0.3,"Minoritari","Ocasional"))</f>
        <v>Ocasional</v>
      </c>
      <c r="M656" s="33" t="s">
        <v>38</v>
      </c>
      <c r="N656" s="33" t="s">
        <v>17</v>
      </c>
      <c r="O656" t="s">
        <v>1237</v>
      </c>
      <c r="P656" t="s">
        <v>1268</v>
      </c>
    </row>
    <row r="657" spans="1:16" x14ac:dyDescent="0.35">
      <c r="A657" s="1">
        <f t="shared" si="11"/>
        <v>656</v>
      </c>
      <c r="B657" s="1" t="s">
        <v>225</v>
      </c>
      <c r="C657" t="s">
        <v>227</v>
      </c>
      <c r="D657" t="s">
        <v>88</v>
      </c>
      <c r="E657" s="33" t="s">
        <v>82</v>
      </c>
      <c r="F657" s="33" t="s">
        <v>7</v>
      </c>
      <c r="G657" s="33" t="s">
        <v>7</v>
      </c>
      <c r="H657" s="33" t="s">
        <v>7</v>
      </c>
      <c r="I657" s="33" t="s">
        <v>7</v>
      </c>
      <c r="J657" s="33" t="s">
        <v>7</v>
      </c>
      <c r="K657" s="34">
        <v>0.6</v>
      </c>
      <c r="L657" s="34" t="str">
        <f>IF(Noms_de_les_cases4[[#This Row],[Nivell 
d''us (%)]]&gt;0.7,"Habitual",IF(Noms_de_les_cases4[[#This Row],[Nivell 
d''us (%)]]&lt;0.3,"Minoritari","Ocasional"))</f>
        <v>Ocasional</v>
      </c>
      <c r="M657" s="33" t="s">
        <v>14</v>
      </c>
      <c r="N657" s="33" t="s">
        <v>20</v>
      </c>
      <c r="O657" t="s">
        <v>1235</v>
      </c>
      <c r="P657" t="s">
        <v>1230</v>
      </c>
    </row>
    <row r="658" spans="1:16" x14ac:dyDescent="0.35">
      <c r="A658" s="1">
        <f t="shared" si="11"/>
        <v>657</v>
      </c>
      <c r="B658" s="1" t="s">
        <v>402</v>
      </c>
      <c r="C658" t="s">
        <v>403</v>
      </c>
      <c r="D658" t="s">
        <v>86</v>
      </c>
      <c r="E658" s="33" t="s">
        <v>82</v>
      </c>
      <c r="F658" s="33" t="s">
        <v>7</v>
      </c>
      <c r="G658" s="33" t="s">
        <v>7</v>
      </c>
      <c r="H658" s="33" t="s">
        <v>7</v>
      </c>
      <c r="I658" s="33" t="s">
        <v>7</v>
      </c>
      <c r="J658" s="33" t="s">
        <v>7</v>
      </c>
      <c r="K658" s="34">
        <v>0.6</v>
      </c>
      <c r="L658" s="34" t="str">
        <f>IF(Noms_de_les_cases4[[#This Row],[Nivell 
d''us (%)]]&gt;0.7,"Habitual",IF(Noms_de_les_cases4[[#This Row],[Nivell 
d''us (%)]]&lt;0.3,"Minoritari","Ocasional"))</f>
        <v>Ocasional</v>
      </c>
      <c r="M658" s="33" t="s">
        <v>15</v>
      </c>
      <c r="N658" s="33" t="s">
        <v>17</v>
      </c>
      <c r="O658" t="s">
        <v>1218</v>
      </c>
      <c r="P658" t="s">
        <v>1268</v>
      </c>
    </row>
    <row r="659" spans="1:16" x14ac:dyDescent="0.35">
      <c r="A659" s="1">
        <f t="shared" si="11"/>
        <v>658</v>
      </c>
      <c r="B659" s="1" t="s">
        <v>338</v>
      </c>
      <c r="C659" t="s">
        <v>339</v>
      </c>
      <c r="D659" t="s">
        <v>92</v>
      </c>
      <c r="E659" s="33" t="s">
        <v>81</v>
      </c>
      <c r="F659" s="33" t="s">
        <v>7</v>
      </c>
      <c r="G659" s="33" t="s">
        <v>7</v>
      </c>
      <c r="H659" s="33" t="s">
        <v>8</v>
      </c>
      <c r="I659" s="33" t="s">
        <v>7</v>
      </c>
      <c r="J659" s="33" t="s">
        <v>8</v>
      </c>
      <c r="K659" s="34">
        <v>0.4</v>
      </c>
      <c r="L659" s="34" t="str">
        <f>IF(Noms_de_les_cases4[[#This Row],[Nivell 
d''us (%)]]&gt;0.7,"Habitual",IF(Noms_de_les_cases4[[#This Row],[Nivell 
d''us (%)]]&lt;0.3,"Minoritari","Ocasional"))</f>
        <v>Ocasional</v>
      </c>
      <c r="M659" s="33" t="s">
        <v>14</v>
      </c>
      <c r="N659" s="33" t="s">
        <v>20</v>
      </c>
      <c r="O659" t="s">
        <v>1222</v>
      </c>
      <c r="P659" t="s">
        <v>1230</v>
      </c>
    </row>
    <row r="660" spans="1:16" x14ac:dyDescent="0.35">
      <c r="A660" s="1">
        <f t="shared" si="11"/>
        <v>659</v>
      </c>
      <c r="B660" s="1" t="s">
        <v>913</v>
      </c>
      <c r="C660" t="s">
        <v>911</v>
      </c>
      <c r="D660" t="s">
        <v>89</v>
      </c>
      <c r="E660" s="33" t="s">
        <v>81</v>
      </c>
      <c r="F660" s="33" t="s">
        <v>7</v>
      </c>
      <c r="G660" s="33" t="s">
        <v>7</v>
      </c>
      <c r="H660" s="33" t="s">
        <v>7</v>
      </c>
      <c r="I660" s="33" t="s">
        <v>8</v>
      </c>
      <c r="J660" s="33" t="s">
        <v>8</v>
      </c>
      <c r="K660" s="34">
        <v>0.2</v>
      </c>
      <c r="L660" s="34" t="str">
        <f>IF(Noms_de_les_cases4[[#This Row],[Nivell 
d''us (%)]]&gt;0.7,"Habitual",IF(Noms_de_les_cases4[[#This Row],[Nivell 
d''us (%)]]&lt;0.3,"Minoritari","Ocasional"))</f>
        <v>Minoritari</v>
      </c>
      <c r="M660" s="33" t="s">
        <v>16</v>
      </c>
      <c r="N660" s="33" t="s">
        <v>17</v>
      </c>
      <c r="O660" t="s">
        <v>1222</v>
      </c>
      <c r="P660" t="s">
        <v>1229</v>
      </c>
    </row>
    <row r="661" spans="1:16" x14ac:dyDescent="0.35">
      <c r="A661" s="1">
        <f t="shared" si="11"/>
        <v>660</v>
      </c>
      <c r="B661" s="1" t="s">
        <v>224</v>
      </c>
      <c r="C661" t="s">
        <v>223</v>
      </c>
      <c r="D661" t="s">
        <v>88</v>
      </c>
      <c r="E661" s="33" t="s">
        <v>81</v>
      </c>
      <c r="F661" s="33" t="s">
        <v>7</v>
      </c>
      <c r="G661" s="33" t="s">
        <v>7</v>
      </c>
      <c r="H661" s="33" t="s">
        <v>7</v>
      </c>
      <c r="I661" s="33" t="s">
        <v>8</v>
      </c>
      <c r="J661" s="33" t="s">
        <v>8</v>
      </c>
      <c r="K661" s="34">
        <v>0.2</v>
      </c>
      <c r="L661" s="34" t="str">
        <f>IF(Noms_de_les_cases4[[#This Row],[Nivell 
d''us (%)]]&gt;0.7,"Habitual",IF(Noms_de_les_cases4[[#This Row],[Nivell 
d''us (%)]]&lt;0.3,"Minoritari","Ocasional"))</f>
        <v>Minoritari</v>
      </c>
      <c r="M661" s="33" t="s">
        <v>16</v>
      </c>
      <c r="N661" s="33" t="s">
        <v>17</v>
      </c>
      <c r="O661" t="s">
        <v>1221</v>
      </c>
      <c r="P661" t="s">
        <v>1239</v>
      </c>
    </row>
    <row r="662" spans="1:16" x14ac:dyDescent="0.35">
      <c r="A662" s="1">
        <f t="shared" si="11"/>
        <v>661</v>
      </c>
      <c r="B662" s="1" t="s">
        <v>798</v>
      </c>
      <c r="C662" t="s">
        <v>799</v>
      </c>
      <c r="D662" t="s">
        <v>24</v>
      </c>
      <c r="E662" s="33" t="s">
        <v>81</v>
      </c>
      <c r="F662" s="33" t="s">
        <v>7</v>
      </c>
      <c r="G662" s="33" t="s">
        <v>7</v>
      </c>
      <c r="H662" s="33" t="s">
        <v>7</v>
      </c>
      <c r="I662" s="33" t="s">
        <v>7</v>
      </c>
      <c r="J662" s="33" t="s">
        <v>7</v>
      </c>
      <c r="K662" s="34">
        <v>1</v>
      </c>
      <c r="L662" s="34" t="str">
        <f>IF(Noms_de_les_cases4[[#This Row],[Nivell 
d''us (%)]]&gt;0.7,"Habitual",IF(Noms_de_les_cases4[[#This Row],[Nivell 
d''us (%)]]&lt;0.3,"Minoritari","Ocasional"))</f>
        <v>Habitual</v>
      </c>
      <c r="M662" s="33" t="s">
        <v>14</v>
      </c>
      <c r="N662" s="33" t="s">
        <v>17</v>
      </c>
      <c r="O662" t="s">
        <v>1267</v>
      </c>
      <c r="P662" t="s">
        <v>1228</v>
      </c>
    </row>
    <row r="663" spans="1:16" x14ac:dyDescent="0.35">
      <c r="A663" s="1">
        <f t="shared" si="11"/>
        <v>662</v>
      </c>
      <c r="B663" s="1" t="s">
        <v>835</v>
      </c>
      <c r="C663" t="s">
        <v>836</v>
      </c>
      <c r="D663" t="s">
        <v>181</v>
      </c>
      <c r="E663" s="33" t="s">
        <v>81</v>
      </c>
      <c r="F663" s="33" t="s">
        <v>7</v>
      </c>
      <c r="G663" s="33" t="s">
        <v>7</v>
      </c>
      <c r="H663" s="33" t="s">
        <v>7</v>
      </c>
      <c r="I663" s="33" t="s">
        <v>7</v>
      </c>
      <c r="J663" s="33" t="s">
        <v>8</v>
      </c>
      <c r="K663" s="34">
        <v>0.4</v>
      </c>
      <c r="L663" s="34" t="str">
        <f>IF(Noms_de_les_cases4[[#This Row],[Nivell 
d''us (%)]]&gt;0.7,"Habitual",IF(Noms_de_les_cases4[[#This Row],[Nivell 
d''us (%)]]&lt;0.3,"Minoritari","Ocasional"))</f>
        <v>Ocasional</v>
      </c>
      <c r="M663" s="33" t="s">
        <v>78</v>
      </c>
      <c r="N663" s="33" t="s">
        <v>17</v>
      </c>
      <c r="O663" t="s">
        <v>1267</v>
      </c>
      <c r="P663" t="s">
        <v>1225</v>
      </c>
    </row>
    <row r="664" spans="1:16" x14ac:dyDescent="0.35">
      <c r="A664" s="1">
        <f t="shared" si="11"/>
        <v>663</v>
      </c>
      <c r="B664" s="1" t="s">
        <v>379</v>
      </c>
      <c r="C664" t="s">
        <v>378</v>
      </c>
      <c r="D664" t="s">
        <v>86</v>
      </c>
      <c r="E664" s="33" t="s">
        <v>82</v>
      </c>
      <c r="F664" s="33" t="s">
        <v>7</v>
      </c>
      <c r="G664" s="33" t="s">
        <v>7</v>
      </c>
      <c r="H664" s="33" t="s">
        <v>7</v>
      </c>
      <c r="I664" s="33" t="s">
        <v>8</v>
      </c>
      <c r="J664" s="33" t="s">
        <v>8</v>
      </c>
      <c r="K664" s="34">
        <v>0.2</v>
      </c>
      <c r="L664" s="34" t="str">
        <f>IF(Noms_de_les_cases4[[#This Row],[Nivell 
d''us (%)]]&gt;0.7,"Habitual",IF(Noms_de_les_cases4[[#This Row],[Nivell 
d''us (%)]]&lt;0.3,"Minoritari","Ocasional"))</f>
        <v>Minoritari</v>
      </c>
      <c r="M664" s="33" t="s">
        <v>220</v>
      </c>
      <c r="N664" s="33" t="s">
        <v>17</v>
      </c>
      <c r="O664" t="s">
        <v>1267</v>
      </c>
      <c r="P664" t="s">
        <v>1271</v>
      </c>
    </row>
    <row r="665" spans="1:16" x14ac:dyDescent="0.35">
      <c r="A665" s="1">
        <f t="shared" si="11"/>
        <v>664</v>
      </c>
      <c r="B665" s="1" t="s">
        <v>622</v>
      </c>
      <c r="C665" t="s">
        <v>620</v>
      </c>
      <c r="D665" t="s">
        <v>85</v>
      </c>
      <c r="E665" s="33" t="s">
        <v>81</v>
      </c>
      <c r="F665" s="33" t="s">
        <v>7</v>
      </c>
      <c r="G665" s="33" t="s">
        <v>7</v>
      </c>
      <c r="H665" s="33" t="s">
        <v>7</v>
      </c>
      <c r="I665" s="33" t="s">
        <v>8</v>
      </c>
      <c r="J665" s="33" t="s">
        <v>8</v>
      </c>
      <c r="K665" s="34">
        <v>0.4</v>
      </c>
      <c r="L665" s="34" t="str">
        <f>IF(Noms_de_les_cases4[[#This Row],[Nivell 
d''us (%)]]&gt;0.7,"Habitual",IF(Noms_de_les_cases4[[#This Row],[Nivell 
d''us (%)]]&lt;0.3,"Minoritari","Ocasional"))</f>
        <v>Ocasional</v>
      </c>
      <c r="M665" s="33" t="s">
        <v>38</v>
      </c>
      <c r="N665" s="33" t="s">
        <v>17</v>
      </c>
      <c r="O665" t="s">
        <v>1267</v>
      </c>
      <c r="P665" t="s">
        <v>1271</v>
      </c>
    </row>
    <row r="666" spans="1:16" x14ac:dyDescent="0.35">
      <c r="A666" s="1">
        <f t="shared" si="11"/>
        <v>665</v>
      </c>
      <c r="B666" s="1" t="s">
        <v>963</v>
      </c>
      <c r="C666" t="s">
        <v>962</v>
      </c>
      <c r="D666" t="s">
        <v>89</v>
      </c>
      <c r="E666" s="33" t="s">
        <v>82</v>
      </c>
      <c r="F666" s="33" t="s">
        <v>7</v>
      </c>
      <c r="G666" s="33" t="s">
        <v>7</v>
      </c>
      <c r="H666" s="33" t="s">
        <v>7</v>
      </c>
      <c r="I666" s="33" t="s">
        <v>8</v>
      </c>
      <c r="J666" s="33" t="s">
        <v>7</v>
      </c>
      <c r="K666" s="34">
        <v>0.8</v>
      </c>
      <c r="L666" s="34" t="str">
        <f>IF(Noms_de_les_cases4[[#This Row],[Nivell 
d''us (%)]]&gt;0.7,"Habitual",IF(Noms_de_les_cases4[[#This Row],[Nivell 
d''us (%)]]&lt;0.3,"Minoritari","Ocasional"))</f>
        <v>Habitual</v>
      </c>
      <c r="M666" s="33" t="s">
        <v>281</v>
      </c>
      <c r="N666" s="33" t="s">
        <v>17</v>
      </c>
      <c r="O666" t="s">
        <v>1267</v>
      </c>
      <c r="P666" t="s">
        <v>1271</v>
      </c>
    </row>
    <row r="667" spans="1:16" x14ac:dyDescent="0.35">
      <c r="A667" s="1">
        <f t="shared" si="11"/>
        <v>666</v>
      </c>
      <c r="B667" s="1" t="s">
        <v>961</v>
      </c>
      <c r="C667" t="s">
        <v>962</v>
      </c>
      <c r="D667" t="s">
        <v>89</v>
      </c>
      <c r="E667" s="33" t="s">
        <v>82</v>
      </c>
      <c r="F667" s="33" t="s">
        <v>7</v>
      </c>
      <c r="G667" s="33" t="s">
        <v>7</v>
      </c>
      <c r="H667" s="33" t="s">
        <v>7</v>
      </c>
      <c r="I667" s="33" t="s">
        <v>7</v>
      </c>
      <c r="J667" s="33" t="s">
        <v>7</v>
      </c>
      <c r="K667" s="34">
        <v>1</v>
      </c>
      <c r="L667" s="34" t="str">
        <f>IF(Noms_de_les_cases4[[#This Row],[Nivell 
d''us (%)]]&gt;0.7,"Habitual",IF(Noms_de_les_cases4[[#This Row],[Nivell 
d''us (%)]]&lt;0.3,"Minoritari","Ocasional"))</f>
        <v>Habitual</v>
      </c>
      <c r="M667" s="33" t="s">
        <v>281</v>
      </c>
      <c r="N667" s="33" t="s">
        <v>17</v>
      </c>
      <c r="O667" t="s">
        <v>1267</v>
      </c>
      <c r="P667" t="s">
        <v>1271</v>
      </c>
    </row>
    <row r="668" spans="1:16" x14ac:dyDescent="0.35">
      <c r="A668" s="1">
        <f t="shared" si="11"/>
        <v>667</v>
      </c>
      <c r="B668" s="1" t="s">
        <v>399</v>
      </c>
      <c r="C668" t="s">
        <v>396</v>
      </c>
      <c r="D668" t="s">
        <v>87</v>
      </c>
      <c r="E668" s="33" t="s">
        <v>81</v>
      </c>
      <c r="F668" s="33" t="s">
        <v>7</v>
      </c>
      <c r="G668" s="33" t="s">
        <v>8</v>
      </c>
      <c r="H668" s="33" t="s">
        <v>7</v>
      </c>
      <c r="I668" s="33" t="s">
        <v>8</v>
      </c>
      <c r="J668" s="33" t="s">
        <v>7</v>
      </c>
      <c r="K668" s="34">
        <v>0.6</v>
      </c>
      <c r="L668" s="34" t="str">
        <f>IF(Noms_de_les_cases4[[#This Row],[Nivell 
d''us (%)]]&gt;0.7,"Habitual",IF(Noms_de_les_cases4[[#This Row],[Nivell 
d''us (%)]]&lt;0.3,"Minoritari","Ocasional"))</f>
        <v>Ocasional</v>
      </c>
      <c r="M668" s="33" t="s">
        <v>57</v>
      </c>
      <c r="N668" s="33" t="s">
        <v>18</v>
      </c>
      <c r="O668" t="s">
        <v>1267</v>
      </c>
      <c r="P668" t="s">
        <v>1272</v>
      </c>
    </row>
    <row r="669" spans="1:16" x14ac:dyDescent="0.35">
      <c r="A669" s="1">
        <f t="shared" si="11"/>
        <v>668</v>
      </c>
      <c r="B669" s="1" t="s">
        <v>639</v>
      </c>
      <c r="C669" t="s">
        <v>640</v>
      </c>
      <c r="D669" t="s">
        <v>24</v>
      </c>
      <c r="E669" s="33" t="s">
        <v>81</v>
      </c>
      <c r="F669" s="33" t="s">
        <v>7</v>
      </c>
      <c r="G669" s="33" t="s">
        <v>7</v>
      </c>
      <c r="H669" s="33" t="s">
        <v>7</v>
      </c>
      <c r="I669" s="33" t="s">
        <v>8</v>
      </c>
      <c r="J669" s="33" t="s">
        <v>7</v>
      </c>
      <c r="K669" s="34">
        <v>0.8</v>
      </c>
      <c r="L669" s="34" t="str">
        <f>IF(Noms_de_les_cases4[[#This Row],[Nivell 
d''us (%)]]&gt;0.7,"Habitual",IF(Noms_de_les_cases4[[#This Row],[Nivell 
d''us (%)]]&lt;0.3,"Minoritari","Ocasional"))</f>
        <v>Habitual</v>
      </c>
      <c r="M669" s="33" t="s">
        <v>57</v>
      </c>
      <c r="N669" s="33" t="s">
        <v>18</v>
      </c>
      <c r="O669" t="s">
        <v>1267</v>
      </c>
      <c r="P669" t="s">
        <v>1272</v>
      </c>
    </row>
    <row r="670" spans="1:16" x14ac:dyDescent="0.35">
      <c r="A670" s="1">
        <f t="shared" si="11"/>
        <v>669</v>
      </c>
      <c r="B670" s="1" t="s">
        <v>1361</v>
      </c>
      <c r="C670" t="s">
        <v>663</v>
      </c>
      <c r="D670" t="s">
        <v>84</v>
      </c>
      <c r="E670" s="33" t="s">
        <v>82</v>
      </c>
      <c r="F670" s="33" t="s">
        <v>7</v>
      </c>
      <c r="G670" s="33" t="s">
        <v>7</v>
      </c>
      <c r="H670" s="33" t="s">
        <v>7</v>
      </c>
      <c r="I670" s="33" t="s">
        <v>8</v>
      </c>
      <c r="J670" s="33" t="s">
        <v>7</v>
      </c>
      <c r="K670" s="34">
        <v>1</v>
      </c>
      <c r="L670" s="34" t="str">
        <f>IF(Noms_de_les_cases4[[#This Row],[Nivell 
d''us (%)]]&gt;0.7,"Habitual",IF(Noms_de_les_cases4[[#This Row],[Nivell 
d''us (%)]]&lt;0.3,"Minoritari","Ocasional"))</f>
        <v>Habitual</v>
      </c>
      <c r="M670" s="33" t="s">
        <v>220</v>
      </c>
      <c r="N670" s="33" t="s">
        <v>17</v>
      </c>
      <c r="O670" t="s">
        <v>1267</v>
      </c>
      <c r="P670" t="s">
        <v>1271</v>
      </c>
    </row>
    <row r="671" spans="1:16" x14ac:dyDescent="0.35">
      <c r="A671" s="1">
        <f t="shared" si="11"/>
        <v>670</v>
      </c>
      <c r="B671" s="1" t="s">
        <v>219</v>
      </c>
      <c r="C671" t="s">
        <v>213</v>
      </c>
      <c r="D671" t="s">
        <v>88</v>
      </c>
      <c r="E671" s="33" t="s">
        <v>81</v>
      </c>
      <c r="F671" s="33" t="s">
        <v>7</v>
      </c>
      <c r="G671" s="33" t="s">
        <v>7</v>
      </c>
      <c r="H671" s="33" t="s">
        <v>7</v>
      </c>
      <c r="I671" s="33" t="s">
        <v>8</v>
      </c>
      <c r="J671" s="33" t="s">
        <v>7</v>
      </c>
      <c r="K671" s="34">
        <v>1</v>
      </c>
      <c r="L671" s="34" t="str">
        <f>IF(Noms_de_les_cases4[[#This Row],[Nivell 
d''us (%)]]&gt;0.7,"Habitual",IF(Noms_de_les_cases4[[#This Row],[Nivell 
d''us (%)]]&lt;0.3,"Minoritari","Ocasional"))</f>
        <v>Habitual</v>
      </c>
      <c r="M671" s="33" t="s">
        <v>220</v>
      </c>
      <c r="N671" s="33" t="s">
        <v>17</v>
      </c>
      <c r="O671" t="s">
        <v>1267</v>
      </c>
      <c r="P671" t="s">
        <v>1271</v>
      </c>
    </row>
    <row r="672" spans="1:16" x14ac:dyDescent="0.35">
      <c r="A672" s="1">
        <f t="shared" si="11"/>
        <v>671</v>
      </c>
      <c r="B672" s="1" t="s">
        <v>1038</v>
      </c>
      <c r="C672" t="s">
        <v>1037</v>
      </c>
      <c r="D672" t="s">
        <v>86</v>
      </c>
      <c r="E672" s="33" t="s">
        <v>81</v>
      </c>
      <c r="F672" s="33" t="s">
        <v>7</v>
      </c>
      <c r="G672" s="33" t="s">
        <v>7</v>
      </c>
      <c r="H672" s="33" t="s">
        <v>7</v>
      </c>
      <c r="I672" s="33" t="s">
        <v>8</v>
      </c>
      <c r="J672" s="33" t="s">
        <v>8</v>
      </c>
      <c r="K672" s="34">
        <v>0.2</v>
      </c>
      <c r="L672" s="34" t="str">
        <f>IF(Noms_de_les_cases4[[#This Row],[Nivell 
d''us (%)]]&gt;0.7,"Habitual",IF(Noms_de_les_cases4[[#This Row],[Nivell 
d''us (%)]]&lt;0.3,"Minoritari","Ocasional"))</f>
        <v>Minoritari</v>
      </c>
      <c r="M672" s="33" t="s">
        <v>16</v>
      </c>
      <c r="N672" s="33" t="s">
        <v>17</v>
      </c>
      <c r="O672" t="s">
        <v>1267</v>
      </c>
      <c r="P672" t="s">
        <v>1229</v>
      </c>
    </row>
    <row r="673" spans="1:16" x14ac:dyDescent="0.35">
      <c r="A673" s="1">
        <f t="shared" si="11"/>
        <v>672</v>
      </c>
      <c r="B673" s="1" t="s">
        <v>1511</v>
      </c>
      <c r="C673" t="s">
        <v>1142</v>
      </c>
      <c r="D673" t="s">
        <v>88</v>
      </c>
      <c r="E673" s="33" t="s">
        <v>81</v>
      </c>
      <c r="F673" s="33" t="s">
        <v>7</v>
      </c>
      <c r="G673" s="33" t="s">
        <v>8</v>
      </c>
      <c r="H673" s="33" t="s">
        <v>7</v>
      </c>
      <c r="I673" s="33" t="s">
        <v>8</v>
      </c>
      <c r="J673" s="33" t="s">
        <v>8</v>
      </c>
      <c r="K673" s="34">
        <v>0.2</v>
      </c>
      <c r="L673" s="34" t="str">
        <f>IF(Noms_de_les_cases4[[#This Row],[Nivell 
d''us (%)]]&gt;0.7,"Habitual",IF(Noms_de_les_cases4[[#This Row],[Nivell 
d''us (%)]]&lt;0.3,"Minoritari","Ocasional"))</f>
        <v>Minoritari</v>
      </c>
      <c r="M673" s="33" t="s">
        <v>15</v>
      </c>
      <c r="N673" s="33" t="s">
        <v>17</v>
      </c>
      <c r="O673" t="s">
        <v>1267</v>
      </c>
      <c r="P673" t="s">
        <v>1270</v>
      </c>
    </row>
    <row r="674" spans="1:16" x14ac:dyDescent="0.35">
      <c r="A674" s="1">
        <f t="shared" si="11"/>
        <v>673</v>
      </c>
      <c r="B674" s="1" t="s">
        <v>1542</v>
      </c>
      <c r="C674" t="s">
        <v>390</v>
      </c>
      <c r="D674" t="s">
        <v>86</v>
      </c>
      <c r="E674" s="33" t="s">
        <v>81</v>
      </c>
      <c r="F674" s="33" t="s">
        <v>7</v>
      </c>
      <c r="G674" s="33" t="s">
        <v>8</v>
      </c>
      <c r="H674" s="33" t="s">
        <v>7</v>
      </c>
      <c r="I674" s="33" t="s">
        <v>8</v>
      </c>
      <c r="J674" s="33" t="s">
        <v>8</v>
      </c>
      <c r="K674" s="34">
        <v>0.2</v>
      </c>
      <c r="L674" s="34" t="str">
        <f>IF(Noms_de_les_cases4[[#This Row],[Nivell 
d''us (%)]]&gt;0.7,"Habitual",IF(Noms_de_les_cases4[[#This Row],[Nivell 
d''us (%)]]&lt;0.3,"Minoritari","Ocasional"))</f>
        <v>Minoritari</v>
      </c>
      <c r="M674" s="33" t="s">
        <v>78</v>
      </c>
      <c r="N674" s="33" t="s">
        <v>17</v>
      </c>
      <c r="O674" t="s">
        <v>1267</v>
      </c>
      <c r="P674" t="s">
        <v>1224</v>
      </c>
    </row>
    <row r="675" spans="1:16" x14ac:dyDescent="0.35">
      <c r="A675" s="1">
        <f t="shared" si="11"/>
        <v>674</v>
      </c>
      <c r="B675" s="1" t="s">
        <v>348</v>
      </c>
      <c r="C675" t="s">
        <v>349</v>
      </c>
      <c r="D675" t="s">
        <v>92</v>
      </c>
      <c r="E675" s="33" t="s">
        <v>81</v>
      </c>
      <c r="F675" s="33" t="s">
        <v>7</v>
      </c>
      <c r="G675" s="33" t="s">
        <v>7</v>
      </c>
      <c r="H675" s="33" t="s">
        <v>7</v>
      </c>
      <c r="I675" s="33" t="s">
        <v>7</v>
      </c>
      <c r="J675" s="33" t="s">
        <v>7</v>
      </c>
      <c r="K675" s="34">
        <v>0.6</v>
      </c>
      <c r="L675" s="34" t="str">
        <f>IF(Noms_de_les_cases4[[#This Row],[Nivell 
d''us (%)]]&gt;0.7,"Habitual",IF(Noms_de_les_cases4[[#This Row],[Nivell 
d''us (%)]]&lt;0.3,"Minoritari","Ocasional"))</f>
        <v>Ocasional</v>
      </c>
      <c r="M675" s="33" t="s">
        <v>14</v>
      </c>
      <c r="N675" s="33" t="s">
        <v>20</v>
      </c>
      <c r="O675" t="s">
        <v>1267</v>
      </c>
      <c r="P675" t="s">
        <v>1230</v>
      </c>
    </row>
    <row r="676" spans="1:16" x14ac:dyDescent="0.35">
      <c r="A676" s="1">
        <f t="shared" si="11"/>
        <v>675</v>
      </c>
      <c r="B676" s="1" t="s">
        <v>461</v>
      </c>
      <c r="C676" t="s">
        <v>462</v>
      </c>
      <c r="D676" t="s">
        <v>86</v>
      </c>
      <c r="E676" s="33" t="s">
        <v>81</v>
      </c>
      <c r="F676" s="33" t="s">
        <v>7</v>
      </c>
      <c r="G676" s="33" t="s">
        <v>7</v>
      </c>
      <c r="H676" s="33" t="s">
        <v>7</v>
      </c>
      <c r="I676" s="33" t="s">
        <v>7</v>
      </c>
      <c r="J676" s="33" t="s">
        <v>8</v>
      </c>
      <c r="K676" s="34">
        <v>0.4</v>
      </c>
      <c r="L676" s="34" t="str">
        <f>IF(Noms_de_les_cases4[[#This Row],[Nivell 
d''us (%)]]&gt;0.7,"Habitual",IF(Noms_de_les_cases4[[#This Row],[Nivell 
d''us (%)]]&lt;0.3,"Minoritari","Ocasional"))</f>
        <v>Ocasional</v>
      </c>
      <c r="M676" s="33" t="s">
        <v>78</v>
      </c>
      <c r="N676" s="33" t="s">
        <v>18</v>
      </c>
      <c r="O676" t="s">
        <v>1267</v>
      </c>
      <c r="P676" t="s">
        <v>1226</v>
      </c>
    </row>
    <row r="677" spans="1:16" x14ac:dyDescent="0.35">
      <c r="A677" s="1">
        <f t="shared" si="11"/>
        <v>676</v>
      </c>
      <c r="B677" s="1" t="s">
        <v>231</v>
      </c>
      <c r="C677" t="s">
        <v>230</v>
      </c>
      <c r="D677" t="s">
        <v>88</v>
      </c>
      <c r="E677" s="33" t="s">
        <v>81</v>
      </c>
      <c r="F677" s="33" t="s">
        <v>7</v>
      </c>
      <c r="G677" s="33" t="s">
        <v>7</v>
      </c>
      <c r="H677" s="33" t="s">
        <v>7</v>
      </c>
      <c r="I677" s="33" t="s">
        <v>8</v>
      </c>
      <c r="J677" s="33" t="s">
        <v>8</v>
      </c>
      <c r="K677" s="34">
        <v>0.4</v>
      </c>
      <c r="L677" s="34" t="str">
        <f>IF(Noms_de_les_cases4[[#This Row],[Nivell 
d''us (%)]]&gt;0.7,"Habitual",IF(Noms_de_les_cases4[[#This Row],[Nivell 
d''us (%)]]&lt;0.3,"Minoritari","Ocasional"))</f>
        <v>Ocasional</v>
      </c>
      <c r="M677" s="33" t="s">
        <v>16</v>
      </c>
      <c r="N677" s="33" t="s">
        <v>18</v>
      </c>
      <c r="O677" t="s">
        <v>1267</v>
      </c>
      <c r="P677" t="s">
        <v>1271</v>
      </c>
    </row>
    <row r="678" spans="1:16" x14ac:dyDescent="0.35">
      <c r="A678" s="1">
        <f t="shared" si="11"/>
        <v>677</v>
      </c>
      <c r="B678" s="1" t="s">
        <v>1327</v>
      </c>
      <c r="C678" s="28" t="s">
        <v>150</v>
      </c>
      <c r="D678" t="s">
        <v>89</v>
      </c>
      <c r="E678" s="33" t="s">
        <v>81</v>
      </c>
      <c r="F678" s="33" t="s">
        <v>7</v>
      </c>
      <c r="G678" s="33" t="s">
        <v>7</v>
      </c>
      <c r="H678" s="33" t="s">
        <v>7</v>
      </c>
      <c r="I678" s="33" t="s">
        <v>8</v>
      </c>
      <c r="J678" s="33" t="s">
        <v>8</v>
      </c>
      <c r="K678" s="34">
        <v>0.2</v>
      </c>
      <c r="L678" s="34" t="str">
        <f>IF(Noms_de_les_cases4[[#This Row],[Nivell 
d''us (%)]]&gt;0.7,"Habitual",IF(Noms_de_les_cases4[[#This Row],[Nivell 
d''us (%)]]&lt;0.3,"Minoritari","Ocasional"))</f>
        <v>Minoritari</v>
      </c>
      <c r="M678" s="33" t="s">
        <v>57</v>
      </c>
      <c r="N678" s="33" t="s">
        <v>17</v>
      </c>
      <c r="O678" t="s">
        <v>1267</v>
      </c>
      <c r="P678" t="s">
        <v>1272</v>
      </c>
    </row>
    <row r="679" spans="1:16" x14ac:dyDescent="0.35">
      <c r="A679" s="1">
        <f t="shared" si="11"/>
        <v>678</v>
      </c>
      <c r="B679" s="1" t="s">
        <v>524</v>
      </c>
      <c r="C679" t="s">
        <v>525</v>
      </c>
      <c r="D679" t="s">
        <v>87</v>
      </c>
      <c r="E679" s="33" t="s">
        <v>81</v>
      </c>
      <c r="F679" s="33" t="s">
        <v>7</v>
      </c>
      <c r="G679" s="33" t="s">
        <v>7</v>
      </c>
      <c r="H679" s="33" t="s">
        <v>7</v>
      </c>
      <c r="I679" s="33" t="s">
        <v>7</v>
      </c>
      <c r="J679" s="33" t="s">
        <v>7</v>
      </c>
      <c r="K679" s="34">
        <v>1</v>
      </c>
      <c r="L679" s="34" t="str">
        <f>IF(Noms_de_les_cases4[[#This Row],[Nivell 
d''us (%)]]&gt;0.7,"Habitual",IF(Noms_de_les_cases4[[#This Row],[Nivell 
d''us (%)]]&lt;0.3,"Minoritari","Ocasional"))</f>
        <v>Habitual</v>
      </c>
      <c r="M679" s="33" t="s">
        <v>57</v>
      </c>
      <c r="N679" s="33" t="s">
        <v>17</v>
      </c>
      <c r="O679" t="s">
        <v>1267</v>
      </c>
      <c r="P679" t="s">
        <v>1272</v>
      </c>
    </row>
    <row r="680" spans="1:16" x14ac:dyDescent="0.35">
      <c r="A680" s="1">
        <f t="shared" si="11"/>
        <v>679</v>
      </c>
      <c r="B680" s="1" t="s">
        <v>1040</v>
      </c>
      <c r="C680" t="s">
        <v>750</v>
      </c>
      <c r="D680" t="s">
        <v>84</v>
      </c>
      <c r="E680" s="33" t="s">
        <v>81</v>
      </c>
      <c r="F680" s="33" t="s">
        <v>7</v>
      </c>
      <c r="G680" s="33" t="s">
        <v>8</v>
      </c>
      <c r="H680" s="33" t="s">
        <v>7</v>
      </c>
      <c r="I680" s="33" t="s">
        <v>8</v>
      </c>
      <c r="J680" s="33" t="s">
        <v>8</v>
      </c>
      <c r="K680" s="34">
        <v>0.2</v>
      </c>
      <c r="L680" s="34" t="str">
        <f>IF(Noms_de_les_cases4[[#This Row],[Nivell 
d''us (%)]]&gt;0.7,"Habitual",IF(Noms_de_les_cases4[[#This Row],[Nivell 
d''us (%)]]&lt;0.3,"Minoritari","Ocasional"))</f>
        <v>Minoritari</v>
      </c>
      <c r="M680" s="33" t="s">
        <v>16</v>
      </c>
      <c r="N680" s="33" t="s">
        <v>17</v>
      </c>
      <c r="O680" t="s">
        <v>1267</v>
      </c>
      <c r="P680" t="s">
        <v>1239</v>
      </c>
    </row>
    <row r="681" spans="1:16" x14ac:dyDescent="0.35">
      <c r="A681" s="1">
        <f t="shared" si="11"/>
        <v>680</v>
      </c>
      <c r="B681" s="1" t="s">
        <v>1091</v>
      </c>
      <c r="C681" t="s">
        <v>833</v>
      </c>
      <c r="D681" t="s">
        <v>181</v>
      </c>
      <c r="E681" s="33" t="s">
        <v>81</v>
      </c>
      <c r="F681" s="33" t="s">
        <v>7</v>
      </c>
      <c r="G681" s="33" t="s">
        <v>7</v>
      </c>
      <c r="H681" s="33" t="s">
        <v>7</v>
      </c>
      <c r="I681" s="33" t="s">
        <v>8</v>
      </c>
      <c r="J681" s="33" t="s">
        <v>7</v>
      </c>
      <c r="K681" s="34">
        <v>1</v>
      </c>
      <c r="L681" s="34" t="str">
        <f>IF(Noms_de_les_cases4[[#This Row],[Nivell 
d''us (%)]]&gt;0.7,"Habitual",IF(Noms_de_les_cases4[[#This Row],[Nivell 
d''us (%)]]&lt;0.3,"Minoritari","Ocasional"))</f>
        <v>Habitual</v>
      </c>
      <c r="M681" s="33" t="s">
        <v>57</v>
      </c>
      <c r="N681" s="33" t="s">
        <v>18</v>
      </c>
      <c r="O681" t="s">
        <v>1267</v>
      </c>
      <c r="P681" t="s">
        <v>1272</v>
      </c>
    </row>
    <row r="682" spans="1:16" x14ac:dyDescent="0.35">
      <c r="A682" s="1">
        <f t="shared" si="11"/>
        <v>681</v>
      </c>
      <c r="B682" s="1" t="s">
        <v>1059</v>
      </c>
      <c r="C682" t="s">
        <v>235</v>
      </c>
      <c r="D682" t="s">
        <v>88</v>
      </c>
      <c r="E682" s="33" t="s">
        <v>81</v>
      </c>
      <c r="F682" s="33" t="s">
        <v>7</v>
      </c>
      <c r="G682" s="33" t="s">
        <v>7</v>
      </c>
      <c r="H682" s="33" t="s">
        <v>7</v>
      </c>
      <c r="I682" s="33" t="s">
        <v>8</v>
      </c>
      <c r="J682" s="33" t="s">
        <v>8</v>
      </c>
      <c r="K682" s="34">
        <v>0.2</v>
      </c>
      <c r="L682" s="34" t="str">
        <f>IF(Noms_de_les_cases4[[#This Row],[Nivell 
d''us (%)]]&gt;0.7,"Habitual",IF(Noms_de_les_cases4[[#This Row],[Nivell 
d''us (%)]]&lt;0.3,"Minoritari","Ocasional"))</f>
        <v>Minoritari</v>
      </c>
      <c r="M682" s="33" t="s">
        <v>15</v>
      </c>
      <c r="N682" s="33" t="s">
        <v>17</v>
      </c>
      <c r="O682" t="s">
        <v>1267</v>
      </c>
      <c r="P682" t="s">
        <v>1270</v>
      </c>
    </row>
    <row r="683" spans="1:16" x14ac:dyDescent="0.35">
      <c r="A683" s="1">
        <f t="shared" si="11"/>
        <v>682</v>
      </c>
      <c r="B683" s="1" t="s">
        <v>439</v>
      </c>
      <c r="C683" t="s">
        <v>440</v>
      </c>
      <c r="D683" t="s">
        <v>86</v>
      </c>
      <c r="E683" s="33" t="s">
        <v>81</v>
      </c>
      <c r="F683" s="33" t="s">
        <v>7</v>
      </c>
      <c r="G683" s="33" t="s">
        <v>7</v>
      </c>
      <c r="H683" s="33" t="s">
        <v>7</v>
      </c>
      <c r="I683" s="33" t="s">
        <v>7</v>
      </c>
      <c r="J683" s="33" t="s">
        <v>8</v>
      </c>
      <c r="K683" s="34">
        <v>0.4</v>
      </c>
      <c r="L683" s="34" t="str">
        <f>IF(Noms_de_les_cases4[[#This Row],[Nivell 
d''us (%)]]&gt;0.7,"Habitual",IF(Noms_de_les_cases4[[#This Row],[Nivell 
d''us (%)]]&lt;0.3,"Minoritari","Ocasional"))</f>
        <v>Ocasional</v>
      </c>
      <c r="M683" s="33" t="s">
        <v>15</v>
      </c>
      <c r="N683" s="33" t="s">
        <v>20</v>
      </c>
      <c r="O683" t="s">
        <v>1267</v>
      </c>
      <c r="P683" t="s">
        <v>1270</v>
      </c>
    </row>
    <row r="684" spans="1:16" x14ac:dyDescent="0.35">
      <c r="A684" s="1">
        <f t="shared" si="11"/>
        <v>683</v>
      </c>
      <c r="B684" s="1" t="s">
        <v>1070</v>
      </c>
      <c r="C684" t="s">
        <v>681</v>
      </c>
      <c r="D684" t="s">
        <v>84</v>
      </c>
      <c r="E684" s="33" t="s">
        <v>81</v>
      </c>
      <c r="F684" s="33" t="s">
        <v>7</v>
      </c>
      <c r="G684" s="33" t="s">
        <v>7</v>
      </c>
      <c r="H684" s="33" t="s">
        <v>7</v>
      </c>
      <c r="I684" s="33" t="s">
        <v>8</v>
      </c>
      <c r="J684" s="33" t="s">
        <v>7</v>
      </c>
      <c r="K684" s="34">
        <v>0.6</v>
      </c>
      <c r="L684" s="34" t="str">
        <f>IF(Noms_de_les_cases4[[#This Row],[Nivell 
d''us (%)]]&gt;0.7,"Habitual",IF(Noms_de_les_cases4[[#This Row],[Nivell 
d''us (%)]]&lt;0.3,"Minoritari","Ocasional"))</f>
        <v>Ocasional</v>
      </c>
      <c r="M684" s="33" t="s">
        <v>15</v>
      </c>
      <c r="N684" s="33" t="s">
        <v>17</v>
      </c>
      <c r="O684" t="s">
        <v>1267</v>
      </c>
      <c r="P684" t="s">
        <v>1272</v>
      </c>
    </row>
    <row r="685" spans="1:16" x14ac:dyDescent="0.35">
      <c r="A685" s="1">
        <f t="shared" si="11"/>
        <v>684</v>
      </c>
      <c r="B685" s="1" t="s">
        <v>680</v>
      </c>
      <c r="C685" t="s">
        <v>681</v>
      </c>
      <c r="D685" t="s">
        <v>84</v>
      </c>
      <c r="E685" s="33" t="s">
        <v>81</v>
      </c>
      <c r="F685" s="33" t="s">
        <v>7</v>
      </c>
      <c r="G685" s="33" t="s">
        <v>7</v>
      </c>
      <c r="H685" s="33" t="s">
        <v>7</v>
      </c>
      <c r="I685" s="33" t="s">
        <v>7</v>
      </c>
      <c r="J685" s="33" t="s">
        <v>7</v>
      </c>
      <c r="K685" s="34">
        <v>0.6</v>
      </c>
      <c r="L685" s="34" t="str">
        <f>IF(Noms_de_les_cases4[[#This Row],[Nivell 
d''us (%)]]&gt;0.7,"Habitual",IF(Noms_de_les_cases4[[#This Row],[Nivell 
d''us (%)]]&lt;0.3,"Minoritari","Ocasional"))</f>
        <v>Ocasional</v>
      </c>
      <c r="M685" s="33" t="s">
        <v>281</v>
      </c>
      <c r="N685" s="33" t="s">
        <v>17</v>
      </c>
      <c r="O685" t="s">
        <v>1267</v>
      </c>
      <c r="P685" t="s">
        <v>1272</v>
      </c>
    </row>
    <row r="686" spans="1:16" x14ac:dyDescent="0.35">
      <c r="A686" s="1">
        <f t="shared" si="11"/>
        <v>685</v>
      </c>
      <c r="B686" s="1" t="s">
        <v>1318</v>
      </c>
      <c r="C686" t="s">
        <v>435</v>
      </c>
      <c r="D686" t="s">
        <v>86</v>
      </c>
      <c r="E686" s="33" t="s">
        <v>81</v>
      </c>
      <c r="F686" s="33" t="s">
        <v>7</v>
      </c>
      <c r="G686" s="33" t="s">
        <v>7</v>
      </c>
      <c r="H686" s="33" t="s">
        <v>7</v>
      </c>
      <c r="I686" s="33" t="s">
        <v>8</v>
      </c>
      <c r="J686" s="33" t="s">
        <v>8</v>
      </c>
      <c r="K686" s="34">
        <v>0.2</v>
      </c>
      <c r="L686" s="34" t="str">
        <f>IF(Noms_de_les_cases4[[#This Row],[Nivell 
d''us (%)]]&gt;0.7,"Habitual",IF(Noms_de_les_cases4[[#This Row],[Nivell 
d''us (%)]]&lt;0.3,"Minoritari","Ocasional"))</f>
        <v>Minoritari</v>
      </c>
      <c r="M686" s="33" t="s">
        <v>16</v>
      </c>
      <c r="N686" s="33" t="s">
        <v>18</v>
      </c>
      <c r="O686" t="s">
        <v>1267</v>
      </c>
      <c r="P686" t="s">
        <v>1232</v>
      </c>
    </row>
    <row r="687" spans="1:16" x14ac:dyDescent="0.35">
      <c r="A687" s="1">
        <f t="shared" si="11"/>
        <v>686</v>
      </c>
      <c r="B687" s="1" t="s">
        <v>1069</v>
      </c>
      <c r="C687" t="s">
        <v>213</v>
      </c>
      <c r="D687" t="s">
        <v>88</v>
      </c>
      <c r="E687" s="33" t="s">
        <v>81</v>
      </c>
      <c r="F687" s="33" t="s">
        <v>7</v>
      </c>
      <c r="G687" s="33" t="s">
        <v>7</v>
      </c>
      <c r="H687" s="33" t="s">
        <v>7</v>
      </c>
      <c r="I687" s="33" t="s">
        <v>8</v>
      </c>
      <c r="J687" s="33" t="s">
        <v>7</v>
      </c>
      <c r="K687" s="34">
        <v>1</v>
      </c>
      <c r="L687" s="34" t="str">
        <f>IF(Noms_de_les_cases4[[#This Row],[Nivell 
d''us (%)]]&gt;0.7,"Habitual",IF(Noms_de_les_cases4[[#This Row],[Nivell 
d''us (%)]]&lt;0.3,"Minoritari","Ocasional"))</f>
        <v>Habitual</v>
      </c>
      <c r="M687" s="33" t="s">
        <v>220</v>
      </c>
      <c r="N687" s="33" t="s">
        <v>17</v>
      </c>
      <c r="O687" t="s">
        <v>1267</v>
      </c>
      <c r="P687" t="s">
        <v>1271</v>
      </c>
    </row>
    <row r="688" spans="1:16" x14ac:dyDescent="0.35">
      <c r="A688" s="1">
        <f t="shared" si="11"/>
        <v>687</v>
      </c>
      <c r="B688" s="1" t="s">
        <v>1071</v>
      </c>
      <c r="C688" t="s">
        <v>124</v>
      </c>
      <c r="D688" t="s">
        <v>90</v>
      </c>
      <c r="E688" s="33" t="s">
        <v>81</v>
      </c>
      <c r="F688" s="33" t="s">
        <v>7</v>
      </c>
      <c r="G688" s="33" t="s">
        <v>7</v>
      </c>
      <c r="H688" s="33" t="s">
        <v>7</v>
      </c>
      <c r="I688" s="33" t="s">
        <v>7</v>
      </c>
      <c r="J688" s="33" t="s">
        <v>8</v>
      </c>
      <c r="K688" s="34">
        <v>0.4</v>
      </c>
      <c r="L688" s="34" t="str">
        <f>IF(Noms_de_les_cases4[[#This Row],[Nivell 
d''us (%)]]&gt;0.7,"Habitual",IF(Noms_de_les_cases4[[#This Row],[Nivell 
d''us (%)]]&lt;0.3,"Minoritari","Ocasional"))</f>
        <v>Ocasional</v>
      </c>
      <c r="M688" s="33" t="s">
        <v>14</v>
      </c>
      <c r="N688" s="33" t="s">
        <v>20</v>
      </c>
      <c r="O688" t="s">
        <v>1267</v>
      </c>
      <c r="P688" t="s">
        <v>1228</v>
      </c>
    </row>
    <row r="689" spans="1:16" x14ac:dyDescent="0.35">
      <c r="A689" s="1">
        <f t="shared" si="11"/>
        <v>688</v>
      </c>
      <c r="B689" s="1" t="s">
        <v>221</v>
      </c>
      <c r="C689" t="s">
        <v>222</v>
      </c>
      <c r="D689" t="s">
        <v>88</v>
      </c>
      <c r="E689" s="33" t="s">
        <v>81</v>
      </c>
      <c r="F689" s="33" t="s">
        <v>7</v>
      </c>
      <c r="G689" s="33" t="s">
        <v>7</v>
      </c>
      <c r="H689" s="33" t="s">
        <v>7</v>
      </c>
      <c r="I689" s="33" t="s">
        <v>7</v>
      </c>
      <c r="J689" s="33" t="s">
        <v>8</v>
      </c>
      <c r="K689" s="34">
        <v>0.4</v>
      </c>
      <c r="L689" s="34" t="str">
        <f>IF(Noms_de_les_cases4[[#This Row],[Nivell 
d''us (%)]]&gt;0.7,"Habitual",IF(Noms_de_les_cases4[[#This Row],[Nivell 
d''us (%)]]&lt;0.3,"Minoritari","Ocasional"))</f>
        <v>Ocasional</v>
      </c>
      <c r="M689" s="33" t="s">
        <v>16</v>
      </c>
      <c r="N689" s="33" t="s">
        <v>17</v>
      </c>
      <c r="O689" t="s">
        <v>1267</v>
      </c>
      <c r="P689" t="s">
        <v>1225</v>
      </c>
    </row>
    <row r="690" spans="1:16" x14ac:dyDescent="0.35">
      <c r="A690" s="1">
        <f t="shared" si="11"/>
        <v>689</v>
      </c>
      <c r="B690" s="1" t="s">
        <v>1521</v>
      </c>
      <c r="C690" t="s">
        <v>329</v>
      </c>
      <c r="D690" t="s">
        <v>92</v>
      </c>
      <c r="E690" s="33" t="s">
        <v>81</v>
      </c>
      <c r="F690" s="33" t="s">
        <v>7</v>
      </c>
      <c r="G690" s="33" t="s">
        <v>7</v>
      </c>
      <c r="H690" s="33" t="s">
        <v>7</v>
      </c>
      <c r="I690" s="33" t="s">
        <v>7</v>
      </c>
      <c r="J690" s="33" t="s">
        <v>7</v>
      </c>
      <c r="K690" s="34">
        <v>0.6</v>
      </c>
      <c r="L690" s="34" t="str">
        <f>IF(Noms_de_les_cases4[[#This Row],[Nivell 
d''us (%)]]&gt;0.7,"Habitual",IF(Noms_de_les_cases4[[#This Row],[Nivell 
d''us (%)]]&lt;0.3,"Minoritari","Ocasional"))</f>
        <v>Ocasional</v>
      </c>
      <c r="M690" s="33" t="s">
        <v>57</v>
      </c>
      <c r="N690" s="33" t="s">
        <v>20</v>
      </c>
      <c r="O690" t="s">
        <v>1267</v>
      </c>
      <c r="P690" t="s">
        <v>1272</v>
      </c>
    </row>
    <row r="691" spans="1:16" x14ac:dyDescent="0.35">
      <c r="A691" s="1">
        <f t="shared" si="11"/>
        <v>690</v>
      </c>
      <c r="B691" s="1" t="s">
        <v>1432</v>
      </c>
      <c r="C691" t="s">
        <v>325</v>
      </c>
      <c r="D691" t="s">
        <v>92</v>
      </c>
      <c r="E691" s="33" t="s">
        <v>81</v>
      </c>
      <c r="F691" s="33" t="s">
        <v>7</v>
      </c>
      <c r="G691" s="33" t="s">
        <v>7</v>
      </c>
      <c r="H691" s="33" t="s">
        <v>7</v>
      </c>
      <c r="I691" s="33" t="s">
        <v>7</v>
      </c>
      <c r="J691" s="33" t="s">
        <v>7</v>
      </c>
      <c r="K691" s="34">
        <v>0.6</v>
      </c>
      <c r="L691" s="34" t="str">
        <f>IF(Noms_de_les_cases4[[#This Row],[Nivell 
d''us (%)]]&gt;0.7,"Habitual",IF(Noms_de_les_cases4[[#This Row],[Nivell 
d''us (%)]]&lt;0.3,"Minoritari","Ocasional"))</f>
        <v>Ocasional</v>
      </c>
      <c r="M691" s="33" t="s">
        <v>15</v>
      </c>
      <c r="N691" s="33" t="s">
        <v>18</v>
      </c>
      <c r="O691" t="s">
        <v>1267</v>
      </c>
      <c r="P691" t="s">
        <v>1268</v>
      </c>
    </row>
    <row r="692" spans="1:16" x14ac:dyDescent="0.35">
      <c r="A692" s="1">
        <f t="shared" si="11"/>
        <v>691</v>
      </c>
      <c r="B692" s="1" t="s">
        <v>1072</v>
      </c>
      <c r="C692" t="s">
        <v>307</v>
      </c>
      <c r="D692" t="s">
        <v>92</v>
      </c>
      <c r="E692" s="33" t="s">
        <v>81</v>
      </c>
      <c r="F692" s="33" t="s">
        <v>7</v>
      </c>
      <c r="G692" s="33" t="s">
        <v>8</v>
      </c>
      <c r="H692" s="33" t="s">
        <v>7</v>
      </c>
      <c r="I692" s="33" t="s">
        <v>8</v>
      </c>
      <c r="J692" s="33" t="s">
        <v>8</v>
      </c>
      <c r="K692" s="34">
        <v>0.4</v>
      </c>
      <c r="L692" s="34" t="str">
        <f>IF(Noms_de_les_cases4[[#This Row],[Nivell 
d''us (%)]]&gt;0.7,"Habitual",IF(Noms_de_les_cases4[[#This Row],[Nivell 
d''us (%)]]&lt;0.3,"Minoritari","Ocasional"))</f>
        <v>Ocasional</v>
      </c>
      <c r="M692" s="33" t="s">
        <v>15</v>
      </c>
      <c r="N692" s="33" t="s">
        <v>19</v>
      </c>
      <c r="O692" t="s">
        <v>1267</v>
      </c>
      <c r="P692" t="s">
        <v>1270</v>
      </c>
    </row>
    <row r="693" spans="1:16" x14ac:dyDescent="0.35">
      <c r="A693" s="1">
        <f t="shared" si="11"/>
        <v>692</v>
      </c>
      <c r="B693" s="1" t="s">
        <v>1104</v>
      </c>
      <c r="C693" t="s">
        <v>454</v>
      </c>
      <c r="D693" t="s">
        <v>86</v>
      </c>
      <c r="E693" s="33" t="s">
        <v>81</v>
      </c>
      <c r="F693" s="33" t="s">
        <v>7</v>
      </c>
      <c r="G693" s="33" t="s">
        <v>7</v>
      </c>
      <c r="H693" s="33" t="s">
        <v>7</v>
      </c>
      <c r="I693" s="33" t="s">
        <v>8</v>
      </c>
      <c r="J693" s="33" t="s">
        <v>8</v>
      </c>
      <c r="K693" s="34">
        <v>0.4</v>
      </c>
      <c r="L693" s="34" t="str">
        <f>IF(Noms_de_les_cases4[[#This Row],[Nivell 
d''us (%)]]&gt;0.7,"Habitual",IF(Noms_de_les_cases4[[#This Row],[Nivell 
d''us (%)]]&lt;0.3,"Minoritari","Ocasional"))</f>
        <v>Ocasional</v>
      </c>
      <c r="M693" s="33" t="s">
        <v>15</v>
      </c>
      <c r="N693" s="33" t="s">
        <v>18</v>
      </c>
      <c r="O693" t="s">
        <v>1267</v>
      </c>
      <c r="P693" t="s">
        <v>1270</v>
      </c>
    </row>
    <row r="694" spans="1:16" x14ac:dyDescent="0.35">
      <c r="A694" s="1">
        <f t="shared" si="11"/>
        <v>693</v>
      </c>
      <c r="B694" s="1" t="s">
        <v>155</v>
      </c>
      <c r="C694" t="s">
        <v>150</v>
      </c>
      <c r="D694" t="s">
        <v>89</v>
      </c>
      <c r="E694" s="33" t="s">
        <v>81</v>
      </c>
      <c r="F694" s="33" t="s">
        <v>7</v>
      </c>
      <c r="G694" s="33" t="s">
        <v>8</v>
      </c>
      <c r="H694" s="33" t="s">
        <v>7</v>
      </c>
      <c r="I694" s="33" t="s">
        <v>8</v>
      </c>
      <c r="J694" s="33" t="s">
        <v>8</v>
      </c>
      <c r="K694" s="34">
        <v>0.2</v>
      </c>
      <c r="L694" s="34" t="str">
        <f>IF(Noms_de_les_cases4[[#This Row],[Nivell 
d''us (%)]]&gt;0.7,"Habitual",IF(Noms_de_les_cases4[[#This Row],[Nivell 
d''us (%)]]&lt;0.3,"Minoritari","Ocasional"))</f>
        <v>Minoritari</v>
      </c>
      <c r="M694" s="33" t="s">
        <v>15</v>
      </c>
      <c r="N694" s="33" t="s">
        <v>18</v>
      </c>
      <c r="O694" t="s">
        <v>1267</v>
      </c>
      <c r="P694" t="s">
        <v>1270</v>
      </c>
    </row>
    <row r="695" spans="1:16" x14ac:dyDescent="0.35">
      <c r="A695" s="1">
        <f t="shared" si="11"/>
        <v>694</v>
      </c>
      <c r="B695" s="1" t="s">
        <v>215</v>
      </c>
      <c r="C695" t="s">
        <v>213</v>
      </c>
      <c r="D695" t="s">
        <v>88</v>
      </c>
      <c r="E695" s="33" t="s">
        <v>81</v>
      </c>
      <c r="F695" s="33" t="s">
        <v>7</v>
      </c>
      <c r="G695" s="33" t="s">
        <v>7</v>
      </c>
      <c r="H695" s="33" t="s">
        <v>7</v>
      </c>
      <c r="I695" s="33" t="s">
        <v>8</v>
      </c>
      <c r="J695" s="33" t="s">
        <v>8</v>
      </c>
      <c r="K695" s="34">
        <v>0.4</v>
      </c>
      <c r="L695" s="34" t="str">
        <f>IF(Noms_de_les_cases4[[#This Row],[Nivell 
d''us (%)]]&gt;0.7,"Habitual",IF(Noms_de_les_cases4[[#This Row],[Nivell 
d''us (%)]]&lt;0.3,"Minoritari","Ocasional"))</f>
        <v>Ocasional</v>
      </c>
      <c r="M695" s="33" t="s">
        <v>220</v>
      </c>
      <c r="N695" s="33" t="s">
        <v>17</v>
      </c>
      <c r="O695" t="s">
        <v>1267</v>
      </c>
      <c r="P695" t="s">
        <v>1271</v>
      </c>
    </row>
    <row r="696" spans="1:16" x14ac:dyDescent="0.35">
      <c r="A696" s="1">
        <f t="shared" si="11"/>
        <v>695</v>
      </c>
      <c r="B696" s="1" t="s">
        <v>395</v>
      </c>
      <c r="C696" t="s">
        <v>396</v>
      </c>
      <c r="D696" t="s">
        <v>87</v>
      </c>
      <c r="E696" s="33" t="s">
        <v>81</v>
      </c>
      <c r="F696" s="33" t="s">
        <v>7</v>
      </c>
      <c r="G696" s="33" t="s">
        <v>8</v>
      </c>
      <c r="H696" s="33" t="s">
        <v>7</v>
      </c>
      <c r="I696" s="33" t="s">
        <v>7</v>
      </c>
      <c r="J696" s="33" t="s">
        <v>7</v>
      </c>
      <c r="K696" s="34">
        <v>0.8</v>
      </c>
      <c r="L696" s="34" t="str">
        <f>IF(Noms_de_les_cases4[[#This Row],[Nivell 
d''us (%)]]&gt;0.7,"Habitual",IF(Noms_de_les_cases4[[#This Row],[Nivell 
d''us (%)]]&lt;0.3,"Minoritari","Ocasional"))</f>
        <v>Habitual</v>
      </c>
      <c r="M696" s="33" t="s">
        <v>220</v>
      </c>
      <c r="N696" s="33" t="s">
        <v>17</v>
      </c>
      <c r="O696" t="s">
        <v>1267</v>
      </c>
      <c r="P696" t="s">
        <v>1271</v>
      </c>
    </row>
    <row r="697" spans="1:16" x14ac:dyDescent="0.35">
      <c r="A697" s="1">
        <f t="shared" si="11"/>
        <v>696</v>
      </c>
      <c r="B697" s="1" t="s">
        <v>217</v>
      </c>
      <c r="C697" t="s">
        <v>213</v>
      </c>
      <c r="D697" t="s">
        <v>88</v>
      </c>
      <c r="E697" s="33" t="s">
        <v>81</v>
      </c>
      <c r="F697" s="33" t="s">
        <v>7</v>
      </c>
      <c r="G697" s="33" t="s">
        <v>7</v>
      </c>
      <c r="H697" s="33" t="s">
        <v>7</v>
      </c>
      <c r="I697" s="33" t="s">
        <v>8</v>
      </c>
      <c r="J697" s="33" t="s">
        <v>8</v>
      </c>
      <c r="K697" s="34">
        <v>0.4</v>
      </c>
      <c r="L697" s="34" t="str">
        <f>IF(Noms_de_les_cases4[[#This Row],[Nivell 
d''us (%)]]&gt;0.7,"Habitual",IF(Noms_de_les_cases4[[#This Row],[Nivell 
d''us (%)]]&lt;0.3,"Minoritari","Ocasional"))</f>
        <v>Ocasional</v>
      </c>
      <c r="M697" s="33" t="s">
        <v>15</v>
      </c>
      <c r="N697" s="33" t="s">
        <v>17</v>
      </c>
      <c r="O697" t="s">
        <v>1267</v>
      </c>
      <c r="P697" t="s">
        <v>1271</v>
      </c>
    </row>
    <row r="698" spans="1:16" x14ac:dyDescent="0.35">
      <c r="A698" s="1">
        <f t="shared" si="11"/>
        <v>697</v>
      </c>
      <c r="B698" s="1" t="s">
        <v>397</v>
      </c>
      <c r="C698" t="s">
        <v>396</v>
      </c>
      <c r="D698" t="s">
        <v>87</v>
      </c>
      <c r="E698" s="33" t="s">
        <v>81</v>
      </c>
      <c r="F698" s="33" t="s">
        <v>7</v>
      </c>
      <c r="G698" s="33" t="s">
        <v>7</v>
      </c>
      <c r="H698" s="33" t="s">
        <v>7</v>
      </c>
      <c r="I698" s="33" t="s">
        <v>8</v>
      </c>
      <c r="J698" s="33" t="s">
        <v>7</v>
      </c>
      <c r="K698" s="34">
        <v>0.8</v>
      </c>
      <c r="L698" s="34" t="str">
        <f>IF(Noms_de_les_cases4[[#This Row],[Nivell 
d''us (%)]]&gt;0.7,"Habitual",IF(Noms_de_les_cases4[[#This Row],[Nivell 
d''us (%)]]&lt;0.3,"Minoritari","Ocasional"))</f>
        <v>Habitual</v>
      </c>
      <c r="M698" s="33" t="s">
        <v>220</v>
      </c>
      <c r="N698" s="33" t="s">
        <v>17</v>
      </c>
      <c r="O698" t="s">
        <v>1267</v>
      </c>
      <c r="P698" t="s">
        <v>1271</v>
      </c>
    </row>
    <row r="699" spans="1:16" x14ac:dyDescent="0.35">
      <c r="A699" s="1">
        <f t="shared" si="11"/>
        <v>698</v>
      </c>
      <c r="B699" s="1" t="s">
        <v>621</v>
      </c>
      <c r="C699" t="s">
        <v>620</v>
      </c>
      <c r="D699" t="s">
        <v>85</v>
      </c>
      <c r="E699" s="33" t="s">
        <v>82</v>
      </c>
      <c r="F699" s="33" t="s">
        <v>7</v>
      </c>
      <c r="G699" s="33" t="s">
        <v>7</v>
      </c>
      <c r="H699" s="33" t="s">
        <v>7</v>
      </c>
      <c r="I699" s="33" t="s">
        <v>8</v>
      </c>
      <c r="J699" s="33" t="s">
        <v>7</v>
      </c>
      <c r="K699" s="34">
        <v>1</v>
      </c>
      <c r="L699" s="34" t="str">
        <f>IF(Noms_de_les_cases4[[#This Row],[Nivell 
d''us (%)]]&gt;0.7,"Habitual",IF(Noms_de_les_cases4[[#This Row],[Nivell 
d''us (%)]]&lt;0.3,"Minoritari","Ocasional"))</f>
        <v>Habitual</v>
      </c>
      <c r="M699" s="33" t="s">
        <v>57</v>
      </c>
      <c r="N699" s="33" t="s">
        <v>18</v>
      </c>
      <c r="O699" t="s">
        <v>1267</v>
      </c>
      <c r="P699" t="s">
        <v>1272</v>
      </c>
    </row>
    <row r="700" spans="1:16" x14ac:dyDescent="0.35">
      <c r="A700" s="1">
        <f t="shared" si="11"/>
        <v>699</v>
      </c>
      <c r="B700" s="1" t="s">
        <v>472</v>
      </c>
      <c r="C700" t="s">
        <v>471</v>
      </c>
      <c r="D700" t="s">
        <v>85</v>
      </c>
      <c r="E700" s="33" t="s">
        <v>82</v>
      </c>
      <c r="F700" s="33" t="s">
        <v>7</v>
      </c>
      <c r="G700" s="33" t="s">
        <v>7</v>
      </c>
      <c r="H700" s="33" t="s">
        <v>7</v>
      </c>
      <c r="I700" s="33" t="s">
        <v>8</v>
      </c>
      <c r="J700" s="33" t="s">
        <v>8</v>
      </c>
      <c r="K700" s="34">
        <v>0.2</v>
      </c>
      <c r="L700" s="34" t="str">
        <f>IF(Noms_de_les_cases4[[#This Row],[Nivell 
d''us (%)]]&gt;0.7,"Habitual",IF(Noms_de_les_cases4[[#This Row],[Nivell 
d''us (%)]]&lt;0.3,"Minoritari","Ocasional"))</f>
        <v>Minoritari</v>
      </c>
      <c r="M700" s="33" t="s">
        <v>16</v>
      </c>
      <c r="N700" s="33" t="s">
        <v>18</v>
      </c>
      <c r="O700" t="s">
        <v>1267</v>
      </c>
      <c r="P700" t="s">
        <v>1229</v>
      </c>
    </row>
    <row r="701" spans="1:16" x14ac:dyDescent="0.35">
      <c r="A701" s="1">
        <f t="shared" si="11"/>
        <v>700</v>
      </c>
      <c r="B701" s="1" t="s">
        <v>1032</v>
      </c>
      <c r="C701" t="s">
        <v>419</v>
      </c>
      <c r="D701" t="s">
        <v>86</v>
      </c>
      <c r="E701" s="33" t="s">
        <v>81</v>
      </c>
      <c r="F701" s="33" t="s">
        <v>7</v>
      </c>
      <c r="G701" s="33" t="s">
        <v>7</v>
      </c>
      <c r="H701" s="33" t="s">
        <v>7</v>
      </c>
      <c r="I701" s="33" t="s">
        <v>8</v>
      </c>
      <c r="J701" s="33" t="s">
        <v>8</v>
      </c>
      <c r="K701" s="34">
        <v>0.2</v>
      </c>
      <c r="L701" s="34" t="str">
        <f>IF(Noms_de_les_cases4[[#This Row],[Nivell 
d''us (%)]]&gt;0.7,"Habitual",IF(Noms_de_les_cases4[[#This Row],[Nivell 
d''us (%)]]&lt;0.3,"Minoritari","Ocasional"))</f>
        <v>Minoritari</v>
      </c>
      <c r="M701" s="33" t="s">
        <v>16</v>
      </c>
      <c r="N701" s="33" t="s">
        <v>18</v>
      </c>
      <c r="O701" t="s">
        <v>1267</v>
      </c>
      <c r="P701" t="s">
        <v>1229</v>
      </c>
    </row>
    <row r="702" spans="1:16" x14ac:dyDescent="0.35">
      <c r="A702" s="1">
        <f t="shared" si="11"/>
        <v>701</v>
      </c>
      <c r="B702" s="1" t="s">
        <v>366</v>
      </c>
      <c r="C702" t="s">
        <v>365</v>
      </c>
      <c r="D702" t="s">
        <v>92</v>
      </c>
      <c r="E702" s="33" t="s">
        <v>81</v>
      </c>
      <c r="F702" s="33" t="s">
        <v>7</v>
      </c>
      <c r="G702" s="33" t="s">
        <v>7</v>
      </c>
      <c r="H702" s="33" t="s">
        <v>7</v>
      </c>
      <c r="I702" s="33" t="s">
        <v>8</v>
      </c>
      <c r="J702" s="33" t="s">
        <v>8</v>
      </c>
      <c r="K702" s="34">
        <v>0.4</v>
      </c>
      <c r="L702" s="34" t="str">
        <f>IF(Noms_de_les_cases4[[#This Row],[Nivell 
d''us (%)]]&gt;0.7,"Habitual",IF(Noms_de_les_cases4[[#This Row],[Nivell 
d''us (%)]]&lt;0.3,"Minoritari","Ocasional"))</f>
        <v>Ocasional</v>
      </c>
      <c r="M702" s="33" t="s">
        <v>15</v>
      </c>
      <c r="N702" s="33" t="s">
        <v>18</v>
      </c>
      <c r="O702" t="s">
        <v>1267</v>
      </c>
      <c r="P702" t="s">
        <v>1233</v>
      </c>
    </row>
    <row r="703" spans="1:16" x14ac:dyDescent="0.35">
      <c r="A703" s="1">
        <f t="shared" si="11"/>
        <v>702</v>
      </c>
      <c r="B703" s="1" t="s">
        <v>604</v>
      </c>
      <c r="C703" t="s">
        <v>603</v>
      </c>
      <c r="D703" t="s">
        <v>85</v>
      </c>
      <c r="E703" s="33" t="s">
        <v>82</v>
      </c>
      <c r="F703" s="33" t="s">
        <v>7</v>
      </c>
      <c r="G703" s="33" t="s">
        <v>7</v>
      </c>
      <c r="H703" s="33" t="s">
        <v>7</v>
      </c>
      <c r="I703" s="33" t="s">
        <v>8</v>
      </c>
      <c r="J703" s="33" t="s">
        <v>7</v>
      </c>
      <c r="K703" s="34">
        <v>1</v>
      </c>
      <c r="L703" s="34" t="str">
        <f>IF(Noms_de_les_cases4[[#This Row],[Nivell 
d''us (%)]]&gt;0.7,"Habitual",IF(Noms_de_les_cases4[[#This Row],[Nivell 
d''us (%)]]&lt;0.3,"Minoritari","Ocasional"))</f>
        <v>Habitual</v>
      </c>
      <c r="M703" s="33" t="s">
        <v>16</v>
      </c>
      <c r="N703" s="33" t="s">
        <v>18</v>
      </c>
      <c r="O703" t="s">
        <v>1267</v>
      </c>
      <c r="P703" t="s">
        <v>1272</v>
      </c>
    </row>
    <row r="704" spans="1:16" x14ac:dyDescent="0.35">
      <c r="A704" s="1">
        <f t="shared" si="11"/>
        <v>703</v>
      </c>
      <c r="B704" s="1" t="s">
        <v>1006</v>
      </c>
      <c r="C704" t="s">
        <v>1005</v>
      </c>
      <c r="D704" t="s">
        <v>89</v>
      </c>
      <c r="E704" s="33" t="s">
        <v>82</v>
      </c>
      <c r="F704" s="33" t="s">
        <v>7</v>
      </c>
      <c r="G704" s="33" t="s">
        <v>7</v>
      </c>
      <c r="H704" s="33" t="s">
        <v>7</v>
      </c>
      <c r="I704" s="33" t="s">
        <v>8</v>
      </c>
      <c r="J704" s="33" t="s">
        <v>8</v>
      </c>
      <c r="K704" s="34">
        <v>0.4</v>
      </c>
      <c r="L704" s="34" t="str">
        <f>IF(Noms_de_les_cases4[[#This Row],[Nivell 
d''us (%)]]&gt;0.7,"Habitual",IF(Noms_de_les_cases4[[#This Row],[Nivell 
d''us (%)]]&lt;0.3,"Minoritari","Ocasional"))</f>
        <v>Ocasional</v>
      </c>
      <c r="M704" s="33" t="s">
        <v>57</v>
      </c>
      <c r="N704" s="33" t="s">
        <v>18</v>
      </c>
      <c r="O704" t="s">
        <v>1267</v>
      </c>
      <c r="P704" t="s">
        <v>1272</v>
      </c>
    </row>
    <row r="705" spans="1:16" x14ac:dyDescent="0.35">
      <c r="A705" s="1">
        <f t="shared" si="11"/>
        <v>704</v>
      </c>
      <c r="B705" s="1" t="s">
        <v>491</v>
      </c>
      <c r="C705" t="s">
        <v>489</v>
      </c>
      <c r="D705" t="s">
        <v>87</v>
      </c>
      <c r="E705" s="33" t="s">
        <v>82</v>
      </c>
      <c r="F705" s="33" t="s">
        <v>7</v>
      </c>
      <c r="G705" s="33" t="s">
        <v>7</v>
      </c>
      <c r="H705" s="33" t="s">
        <v>7</v>
      </c>
      <c r="I705" s="33" t="s">
        <v>8</v>
      </c>
      <c r="J705" s="33" t="s">
        <v>8</v>
      </c>
      <c r="K705" s="34">
        <v>0.2</v>
      </c>
      <c r="L705" s="34" t="str">
        <f>IF(Noms_de_les_cases4[[#This Row],[Nivell 
d''us (%)]]&gt;0.7,"Habitual",IF(Noms_de_les_cases4[[#This Row],[Nivell 
d''us (%)]]&lt;0.3,"Minoritari","Ocasional"))</f>
        <v>Minoritari</v>
      </c>
      <c r="M705" s="33" t="s">
        <v>16</v>
      </c>
      <c r="N705" s="33" t="s">
        <v>17</v>
      </c>
      <c r="O705" t="s">
        <v>1267</v>
      </c>
      <c r="P705" t="s">
        <v>1272</v>
      </c>
    </row>
    <row r="706" spans="1:16" x14ac:dyDescent="0.35">
      <c r="A706" s="1">
        <f t="shared" si="11"/>
        <v>705</v>
      </c>
      <c r="B706" s="1" t="s">
        <v>1004</v>
      </c>
      <c r="C706" t="s">
        <v>1005</v>
      </c>
      <c r="D706" t="s">
        <v>89</v>
      </c>
      <c r="E706" s="33" t="s">
        <v>82</v>
      </c>
      <c r="F706" s="33" t="s">
        <v>7</v>
      </c>
      <c r="G706" s="33" t="s">
        <v>7</v>
      </c>
      <c r="H706" s="33" t="s">
        <v>7</v>
      </c>
      <c r="I706" s="33" t="s">
        <v>8</v>
      </c>
      <c r="J706" s="33" t="s">
        <v>7</v>
      </c>
      <c r="K706" s="34">
        <v>0.8</v>
      </c>
      <c r="L706" s="34" t="str">
        <f>IF(Noms_de_les_cases4[[#This Row],[Nivell 
d''us (%)]]&gt;0.7,"Habitual",IF(Noms_de_les_cases4[[#This Row],[Nivell 
d''us (%)]]&lt;0.3,"Minoritari","Ocasional"))</f>
        <v>Habitual</v>
      </c>
      <c r="M706" s="33" t="s">
        <v>16</v>
      </c>
      <c r="N706" s="33" t="s">
        <v>18</v>
      </c>
      <c r="O706" t="s">
        <v>1267</v>
      </c>
      <c r="P706" t="s">
        <v>1240</v>
      </c>
    </row>
    <row r="707" spans="1:16" x14ac:dyDescent="0.35">
      <c r="A707" s="1">
        <f t="shared" ref="A707:A770" si="12">A706+1</f>
        <v>706</v>
      </c>
      <c r="B707" s="1" t="s">
        <v>1007</v>
      </c>
      <c r="C707" t="s">
        <v>1005</v>
      </c>
      <c r="D707" t="s">
        <v>89</v>
      </c>
      <c r="E707" s="33" t="s">
        <v>82</v>
      </c>
      <c r="F707" s="33" t="s">
        <v>7</v>
      </c>
      <c r="G707" s="33" t="s">
        <v>7</v>
      </c>
      <c r="H707" s="33" t="s">
        <v>7</v>
      </c>
      <c r="I707" s="33" t="s">
        <v>8</v>
      </c>
      <c r="J707" s="33" t="s">
        <v>8</v>
      </c>
      <c r="K707" s="34">
        <v>0.4</v>
      </c>
      <c r="L707" s="34" t="str">
        <f>IF(Noms_de_les_cases4[[#This Row],[Nivell 
d''us (%)]]&gt;0.7,"Habitual",IF(Noms_de_les_cases4[[#This Row],[Nivell 
d''us (%)]]&lt;0.3,"Minoritari","Ocasional"))</f>
        <v>Ocasional</v>
      </c>
      <c r="M707" s="33" t="s">
        <v>16</v>
      </c>
      <c r="N707" s="33" t="s">
        <v>18</v>
      </c>
      <c r="O707" t="s">
        <v>1267</v>
      </c>
      <c r="P707" t="s">
        <v>1229</v>
      </c>
    </row>
    <row r="708" spans="1:16" x14ac:dyDescent="0.35">
      <c r="A708" s="1">
        <f t="shared" si="12"/>
        <v>707</v>
      </c>
      <c r="B708" s="1" t="s">
        <v>955</v>
      </c>
      <c r="C708" t="s">
        <v>956</v>
      </c>
      <c r="D708" t="s">
        <v>89</v>
      </c>
      <c r="E708" s="33" t="s">
        <v>82</v>
      </c>
      <c r="F708" s="33" t="s">
        <v>7</v>
      </c>
      <c r="G708" s="33" t="s">
        <v>7</v>
      </c>
      <c r="H708" s="33" t="s">
        <v>7</v>
      </c>
      <c r="I708" s="33" t="s">
        <v>7</v>
      </c>
      <c r="J708" s="33" t="s">
        <v>7</v>
      </c>
      <c r="K708" s="34">
        <v>0.8</v>
      </c>
      <c r="L708" s="34" t="str">
        <f>IF(Noms_de_les_cases4[[#This Row],[Nivell 
d''us (%)]]&gt;0.7,"Habitual",IF(Noms_de_les_cases4[[#This Row],[Nivell 
d''us (%)]]&lt;0.3,"Minoritari","Ocasional"))</f>
        <v>Habitual</v>
      </c>
      <c r="M708" s="33" t="s">
        <v>16</v>
      </c>
      <c r="N708" s="33" t="s">
        <v>17</v>
      </c>
      <c r="O708" t="s">
        <v>1267</v>
      </c>
      <c r="P708" t="s">
        <v>1229</v>
      </c>
    </row>
    <row r="709" spans="1:16" x14ac:dyDescent="0.35">
      <c r="A709" s="1">
        <f t="shared" si="12"/>
        <v>708</v>
      </c>
      <c r="B709" s="1" t="s">
        <v>1253</v>
      </c>
      <c r="C709" t="s">
        <v>734</v>
      </c>
      <c r="D709" t="s">
        <v>84</v>
      </c>
      <c r="E709" s="33" t="s">
        <v>81</v>
      </c>
      <c r="F709" s="33" t="s">
        <v>7</v>
      </c>
      <c r="G709" s="33" t="s">
        <v>7</v>
      </c>
      <c r="H709" s="33" t="s">
        <v>7</v>
      </c>
      <c r="I709" s="33" t="s">
        <v>8</v>
      </c>
      <c r="J709" s="33" t="s">
        <v>8</v>
      </c>
      <c r="K709" s="34">
        <v>0.4</v>
      </c>
      <c r="L709" s="34" t="str">
        <f>IF(Noms_de_les_cases4[[#This Row],[Nivell 
d''us (%)]]&gt;0.7,"Habitual",IF(Noms_de_les_cases4[[#This Row],[Nivell 
d''us (%)]]&lt;0.3,"Minoritari","Ocasional"))</f>
        <v>Ocasional</v>
      </c>
      <c r="M709" s="33" t="s">
        <v>16</v>
      </c>
      <c r="N709" s="33" t="s">
        <v>18</v>
      </c>
      <c r="O709" t="s">
        <v>1267</v>
      </c>
      <c r="P709" t="s">
        <v>1272</v>
      </c>
    </row>
    <row r="710" spans="1:16" x14ac:dyDescent="0.35">
      <c r="A710" s="1">
        <f t="shared" si="12"/>
        <v>709</v>
      </c>
      <c r="B710" s="1" t="s">
        <v>568</v>
      </c>
      <c r="C710" t="s">
        <v>576</v>
      </c>
      <c r="D710" t="s">
        <v>85</v>
      </c>
      <c r="E710" s="33" t="s">
        <v>81</v>
      </c>
      <c r="F710" s="33" t="s">
        <v>7</v>
      </c>
      <c r="G710" s="33" t="s">
        <v>7</v>
      </c>
      <c r="H710" s="33" t="s">
        <v>7</v>
      </c>
      <c r="I710" s="33" t="s">
        <v>8</v>
      </c>
      <c r="J710" s="33" t="s">
        <v>8</v>
      </c>
      <c r="K710" s="34">
        <v>0.2</v>
      </c>
      <c r="L710" s="34" t="str">
        <f>IF(Noms_de_les_cases4[[#This Row],[Nivell 
d''us (%)]]&gt;0.7,"Habitual",IF(Noms_de_les_cases4[[#This Row],[Nivell 
d''us (%)]]&lt;0.3,"Minoritari","Ocasional"))</f>
        <v>Minoritari</v>
      </c>
      <c r="M710" s="33" t="s">
        <v>16</v>
      </c>
      <c r="N710" s="33" t="s">
        <v>18</v>
      </c>
      <c r="O710" t="s">
        <v>1267</v>
      </c>
      <c r="P710" t="s">
        <v>1232</v>
      </c>
    </row>
    <row r="711" spans="1:16" x14ac:dyDescent="0.35">
      <c r="A711" s="1">
        <f t="shared" si="12"/>
        <v>710</v>
      </c>
      <c r="B711" s="1" t="s">
        <v>368</v>
      </c>
      <c r="C711" t="s">
        <v>365</v>
      </c>
      <c r="D711" t="s">
        <v>92</v>
      </c>
      <c r="E711" s="33" t="s">
        <v>82</v>
      </c>
      <c r="F711" s="33" t="s">
        <v>7</v>
      </c>
      <c r="G711" s="33" t="s">
        <v>7</v>
      </c>
      <c r="H711" s="33" t="s">
        <v>7</v>
      </c>
      <c r="I711" s="33" t="s">
        <v>8</v>
      </c>
      <c r="J711" s="33" t="s">
        <v>8</v>
      </c>
      <c r="K711" s="34">
        <v>0.4</v>
      </c>
      <c r="L711" s="34" t="str">
        <f>IF(Noms_de_les_cases4[[#This Row],[Nivell 
d''us (%)]]&gt;0.7,"Habitual",IF(Noms_de_les_cases4[[#This Row],[Nivell 
d''us (%)]]&lt;0.3,"Minoritari","Ocasional"))</f>
        <v>Ocasional</v>
      </c>
      <c r="M711" s="33" t="s">
        <v>16</v>
      </c>
      <c r="N711" s="33" t="s">
        <v>18</v>
      </c>
      <c r="O711" t="s">
        <v>1267</v>
      </c>
      <c r="P711" t="s">
        <v>1229</v>
      </c>
    </row>
    <row r="712" spans="1:16" x14ac:dyDescent="0.35">
      <c r="A712" s="1">
        <f t="shared" si="12"/>
        <v>711</v>
      </c>
      <c r="B712" s="1" t="s">
        <v>430</v>
      </c>
      <c r="C712" t="s">
        <v>428</v>
      </c>
      <c r="D712" t="s">
        <v>86</v>
      </c>
      <c r="E712" s="33" t="s">
        <v>81</v>
      </c>
      <c r="F712" s="33" t="s">
        <v>7</v>
      </c>
      <c r="G712" s="33" t="s">
        <v>7</v>
      </c>
      <c r="H712" s="33" t="s">
        <v>7</v>
      </c>
      <c r="I712" s="33" t="s">
        <v>8</v>
      </c>
      <c r="J712" s="33" t="s">
        <v>8</v>
      </c>
      <c r="K712" s="34">
        <v>0.2</v>
      </c>
      <c r="L712" s="34" t="str">
        <f>IF(Noms_de_les_cases4[[#This Row],[Nivell 
d''us (%)]]&gt;0.7,"Habitual",IF(Noms_de_les_cases4[[#This Row],[Nivell 
d''us (%)]]&lt;0.3,"Minoritari","Ocasional"))</f>
        <v>Minoritari</v>
      </c>
      <c r="M712" s="33" t="s">
        <v>16</v>
      </c>
      <c r="N712" s="33" t="s">
        <v>18</v>
      </c>
      <c r="O712" t="s">
        <v>1267</v>
      </c>
      <c r="P712" t="s">
        <v>1229</v>
      </c>
    </row>
    <row r="713" spans="1:16" x14ac:dyDescent="0.35">
      <c r="A713" s="1">
        <f t="shared" si="12"/>
        <v>712</v>
      </c>
      <c r="B713" s="1" t="s">
        <v>564</v>
      </c>
      <c r="C713" t="s">
        <v>562</v>
      </c>
      <c r="D713" t="s">
        <v>85</v>
      </c>
      <c r="E713" s="33" t="s">
        <v>81</v>
      </c>
      <c r="F713" s="33" t="s">
        <v>7</v>
      </c>
      <c r="G713" s="33" t="s">
        <v>7</v>
      </c>
      <c r="H713" s="33" t="s">
        <v>7</v>
      </c>
      <c r="I713" s="33" t="s">
        <v>8</v>
      </c>
      <c r="J713" s="33" t="s">
        <v>8</v>
      </c>
      <c r="K713" s="34">
        <v>0.2</v>
      </c>
      <c r="L713" s="34" t="str">
        <f>IF(Noms_de_les_cases4[[#This Row],[Nivell 
d''us (%)]]&gt;0.7,"Habitual",IF(Noms_de_les_cases4[[#This Row],[Nivell 
d''us (%)]]&lt;0.3,"Minoritari","Ocasional"))</f>
        <v>Minoritari</v>
      </c>
      <c r="M713" s="33" t="s">
        <v>16</v>
      </c>
      <c r="N713" s="33" t="s">
        <v>18</v>
      </c>
      <c r="O713" t="s">
        <v>1267</v>
      </c>
      <c r="P713" t="s">
        <v>1229</v>
      </c>
    </row>
    <row r="714" spans="1:16" x14ac:dyDescent="0.35">
      <c r="A714" s="1">
        <f t="shared" si="12"/>
        <v>713</v>
      </c>
      <c r="B714" s="1" t="s">
        <v>672</v>
      </c>
      <c r="C714" t="s">
        <v>671</v>
      </c>
      <c r="D714" t="s">
        <v>84</v>
      </c>
      <c r="E714" s="33" t="s">
        <v>81</v>
      </c>
      <c r="F714" s="33" t="s">
        <v>7</v>
      </c>
      <c r="G714" s="33" t="s">
        <v>8</v>
      </c>
      <c r="H714" s="33" t="s">
        <v>7</v>
      </c>
      <c r="I714" s="33" t="s">
        <v>8</v>
      </c>
      <c r="J714" s="33" t="s">
        <v>8</v>
      </c>
      <c r="K714" s="34">
        <v>0.2</v>
      </c>
      <c r="L714" s="34" t="str">
        <f>IF(Noms_de_les_cases4[[#This Row],[Nivell 
d''us (%)]]&gt;0.7,"Habitual",IF(Noms_de_les_cases4[[#This Row],[Nivell 
d''us (%)]]&lt;0.3,"Minoritari","Ocasional"))</f>
        <v>Minoritari</v>
      </c>
      <c r="M714" s="33" t="s">
        <v>220</v>
      </c>
      <c r="N714" s="33" t="s">
        <v>17</v>
      </c>
      <c r="O714" t="s">
        <v>1267</v>
      </c>
      <c r="P714" t="s">
        <v>1271</v>
      </c>
    </row>
    <row r="715" spans="1:16" x14ac:dyDescent="0.35">
      <c r="A715" s="1">
        <f t="shared" si="12"/>
        <v>714</v>
      </c>
      <c r="B715" s="1" t="s">
        <v>670</v>
      </c>
      <c r="C715" t="s">
        <v>671</v>
      </c>
      <c r="D715" t="s">
        <v>84</v>
      </c>
      <c r="E715" s="33" t="s">
        <v>81</v>
      </c>
      <c r="F715" s="33" t="s">
        <v>7</v>
      </c>
      <c r="G715" s="33" t="s">
        <v>8</v>
      </c>
      <c r="H715" s="33" t="s">
        <v>7</v>
      </c>
      <c r="I715" s="33" t="s">
        <v>7</v>
      </c>
      <c r="J715" s="33" t="s">
        <v>8</v>
      </c>
      <c r="K715" s="34">
        <v>0.4</v>
      </c>
      <c r="L715" s="34" t="str">
        <f>IF(Noms_de_les_cases4[[#This Row],[Nivell 
d''us (%)]]&gt;0.7,"Habitual",IF(Noms_de_les_cases4[[#This Row],[Nivell 
d''us (%)]]&lt;0.3,"Minoritari","Ocasional"))</f>
        <v>Ocasional</v>
      </c>
      <c r="M715" s="33" t="s">
        <v>220</v>
      </c>
      <c r="N715" s="33" t="s">
        <v>17</v>
      </c>
      <c r="O715" t="s">
        <v>1267</v>
      </c>
      <c r="P715" t="s">
        <v>1271</v>
      </c>
    </row>
    <row r="716" spans="1:16" x14ac:dyDescent="0.35">
      <c r="A716" s="1">
        <f t="shared" si="12"/>
        <v>715</v>
      </c>
      <c r="B716" s="1" t="s">
        <v>400</v>
      </c>
      <c r="C716" t="s">
        <v>401</v>
      </c>
      <c r="D716" t="s">
        <v>86</v>
      </c>
      <c r="E716" s="33" t="s">
        <v>81</v>
      </c>
      <c r="F716" s="33" t="s">
        <v>7</v>
      </c>
      <c r="G716" s="33" t="s">
        <v>7</v>
      </c>
      <c r="H716" s="33" t="s">
        <v>7</v>
      </c>
      <c r="I716" s="33" t="s">
        <v>7</v>
      </c>
      <c r="J716" s="33" t="s">
        <v>7</v>
      </c>
      <c r="K716" s="34">
        <v>1</v>
      </c>
      <c r="L716" s="34" t="str">
        <f>IF(Noms_de_les_cases4[[#This Row],[Nivell 
d''us (%)]]&gt;0.7,"Habitual",IF(Noms_de_les_cases4[[#This Row],[Nivell 
d''us (%)]]&lt;0.3,"Minoritari","Ocasional"))</f>
        <v>Habitual</v>
      </c>
      <c r="M716" s="33" t="s">
        <v>57</v>
      </c>
      <c r="N716" s="33" t="s">
        <v>17</v>
      </c>
      <c r="O716" t="s">
        <v>1267</v>
      </c>
      <c r="P716" t="s">
        <v>1272</v>
      </c>
    </row>
    <row r="717" spans="1:16" x14ac:dyDescent="0.35">
      <c r="A717" s="1">
        <f t="shared" si="12"/>
        <v>716</v>
      </c>
      <c r="B717" s="1" t="s">
        <v>526</v>
      </c>
      <c r="C717" t="s">
        <v>525</v>
      </c>
      <c r="D717" t="s">
        <v>87</v>
      </c>
      <c r="E717" s="33" t="s">
        <v>82</v>
      </c>
      <c r="F717" s="33" t="s">
        <v>7</v>
      </c>
      <c r="G717" s="33" t="s">
        <v>8</v>
      </c>
      <c r="H717" s="33" t="s">
        <v>7</v>
      </c>
      <c r="I717" s="33" t="s">
        <v>8</v>
      </c>
      <c r="J717" s="33" t="s">
        <v>8</v>
      </c>
      <c r="K717" s="34">
        <v>0.2</v>
      </c>
      <c r="L717" s="34" t="str">
        <f>IF(Noms_de_les_cases4[[#This Row],[Nivell 
d''us (%)]]&gt;0.7,"Habitual",IF(Noms_de_les_cases4[[#This Row],[Nivell 
d''us (%)]]&lt;0.3,"Minoritari","Ocasional"))</f>
        <v>Minoritari</v>
      </c>
      <c r="M717" s="33" t="s">
        <v>57</v>
      </c>
      <c r="N717" s="33" t="s">
        <v>17</v>
      </c>
      <c r="O717" t="s">
        <v>1267</v>
      </c>
      <c r="P717" t="s">
        <v>1272</v>
      </c>
    </row>
    <row r="718" spans="1:16" x14ac:dyDescent="0.35">
      <c r="A718" s="1">
        <f t="shared" si="12"/>
        <v>717</v>
      </c>
      <c r="B718" s="1" t="s">
        <v>814</v>
      </c>
      <c r="C718" t="s">
        <v>813</v>
      </c>
      <c r="D718" t="s">
        <v>24</v>
      </c>
      <c r="E718" s="33" t="s">
        <v>82</v>
      </c>
      <c r="F718" s="33" t="s">
        <v>7</v>
      </c>
      <c r="G718" s="33" t="s">
        <v>7</v>
      </c>
      <c r="H718" s="33" t="s">
        <v>7</v>
      </c>
      <c r="I718" s="33" t="s">
        <v>8</v>
      </c>
      <c r="J718" s="33" t="s">
        <v>8</v>
      </c>
      <c r="K718" s="34">
        <v>0.4</v>
      </c>
      <c r="L718" s="34" t="str">
        <f>IF(Noms_de_les_cases4[[#This Row],[Nivell 
d''us (%)]]&gt;0.7,"Habitual",IF(Noms_de_les_cases4[[#This Row],[Nivell 
d''us (%)]]&lt;0.3,"Minoritari","Ocasional"))</f>
        <v>Ocasional</v>
      </c>
      <c r="M718" s="33" t="s">
        <v>14</v>
      </c>
      <c r="N718" s="33" t="s">
        <v>18</v>
      </c>
      <c r="O718" t="s">
        <v>1267</v>
      </c>
      <c r="P718" t="s">
        <v>1229</v>
      </c>
    </row>
    <row r="719" spans="1:16" x14ac:dyDescent="0.35">
      <c r="A719" s="1">
        <f t="shared" si="12"/>
        <v>718</v>
      </c>
      <c r="B719" s="1" t="s">
        <v>682</v>
      </c>
      <c r="C719" t="s">
        <v>681</v>
      </c>
      <c r="D719" t="s">
        <v>84</v>
      </c>
      <c r="E719" s="33" t="s">
        <v>81</v>
      </c>
      <c r="F719" s="33" t="s">
        <v>7</v>
      </c>
      <c r="G719" s="33" t="s">
        <v>7</v>
      </c>
      <c r="H719" s="33" t="s">
        <v>7</v>
      </c>
      <c r="I719" s="33" t="s">
        <v>8</v>
      </c>
      <c r="J719" s="33" t="s">
        <v>7</v>
      </c>
      <c r="K719" s="34">
        <v>0.8</v>
      </c>
      <c r="L719" s="34" t="str">
        <f>IF(Noms_de_les_cases4[[#This Row],[Nivell 
d''us (%)]]&gt;0.7,"Habitual",IF(Noms_de_les_cases4[[#This Row],[Nivell 
d''us (%)]]&lt;0.3,"Minoritari","Ocasional"))</f>
        <v>Habitual</v>
      </c>
      <c r="M719" s="33" t="s">
        <v>57</v>
      </c>
      <c r="N719" s="33" t="s">
        <v>18</v>
      </c>
      <c r="O719" t="s">
        <v>1267</v>
      </c>
      <c r="P719" t="s">
        <v>1229</v>
      </c>
    </row>
    <row r="720" spans="1:16" x14ac:dyDescent="0.35">
      <c r="A720" s="1">
        <f t="shared" si="12"/>
        <v>719</v>
      </c>
      <c r="B720" s="1" t="s">
        <v>679</v>
      </c>
      <c r="C720" t="s">
        <v>677</v>
      </c>
      <c r="D720" t="s">
        <v>84</v>
      </c>
      <c r="E720" s="33" t="s">
        <v>82</v>
      </c>
      <c r="F720" s="33" t="s">
        <v>7</v>
      </c>
      <c r="G720" s="33" t="s">
        <v>7</v>
      </c>
      <c r="H720" s="33" t="s">
        <v>7</v>
      </c>
      <c r="I720" s="33" t="s">
        <v>8</v>
      </c>
      <c r="J720" s="33" t="s">
        <v>7</v>
      </c>
      <c r="K720" s="34">
        <v>0.6</v>
      </c>
      <c r="L720" s="34" t="str">
        <f>IF(Noms_de_les_cases4[[#This Row],[Nivell 
d''us (%)]]&gt;0.7,"Habitual",IF(Noms_de_les_cases4[[#This Row],[Nivell 
d''us (%)]]&lt;0.3,"Minoritari","Ocasional"))</f>
        <v>Ocasional</v>
      </c>
      <c r="M720" s="33" t="s">
        <v>57</v>
      </c>
      <c r="N720" s="33" t="s">
        <v>18</v>
      </c>
      <c r="O720" t="s">
        <v>1267</v>
      </c>
      <c r="P720" t="s">
        <v>1272</v>
      </c>
    </row>
    <row r="721" spans="1:16" x14ac:dyDescent="0.35">
      <c r="A721" s="1">
        <f t="shared" si="12"/>
        <v>720</v>
      </c>
      <c r="B721" s="1" t="s">
        <v>870</v>
      </c>
      <c r="C721" t="s">
        <v>871</v>
      </c>
      <c r="D721" t="s">
        <v>181</v>
      </c>
      <c r="E721" s="33" t="s">
        <v>81</v>
      </c>
      <c r="F721" s="33" t="s">
        <v>7</v>
      </c>
      <c r="G721" s="33" t="s">
        <v>7</v>
      </c>
      <c r="H721" s="33" t="s">
        <v>7</v>
      </c>
      <c r="I721" s="33" t="s">
        <v>7</v>
      </c>
      <c r="J721" s="33" t="s">
        <v>7</v>
      </c>
      <c r="K721" s="34">
        <v>1</v>
      </c>
      <c r="L721" s="34" t="str">
        <f>IF(Noms_de_les_cases4[[#This Row],[Nivell 
d''us (%)]]&gt;0.7,"Habitual",IF(Noms_de_les_cases4[[#This Row],[Nivell 
d''us (%)]]&lt;0.3,"Minoritari","Ocasional"))</f>
        <v>Habitual</v>
      </c>
      <c r="M721" s="33" t="s">
        <v>220</v>
      </c>
      <c r="N721" s="33" t="s">
        <v>18</v>
      </c>
      <c r="O721" t="s">
        <v>1267</v>
      </c>
      <c r="P721" t="s">
        <v>1271</v>
      </c>
    </row>
    <row r="722" spans="1:16" x14ac:dyDescent="0.35">
      <c r="A722" s="1">
        <f t="shared" si="12"/>
        <v>721</v>
      </c>
      <c r="B722" s="1" t="s">
        <v>664</v>
      </c>
      <c r="C722" t="s">
        <v>663</v>
      </c>
      <c r="D722" t="s">
        <v>84</v>
      </c>
      <c r="E722" s="33" t="s">
        <v>82</v>
      </c>
      <c r="F722" s="33" t="s">
        <v>7</v>
      </c>
      <c r="G722" s="33" t="s">
        <v>7</v>
      </c>
      <c r="H722" s="33" t="s">
        <v>7</v>
      </c>
      <c r="I722" s="33" t="s">
        <v>8</v>
      </c>
      <c r="J722" s="33" t="s">
        <v>7</v>
      </c>
      <c r="K722" s="34">
        <v>1</v>
      </c>
      <c r="L722" s="34" t="str">
        <f>IF(Noms_de_les_cases4[[#This Row],[Nivell 
d''us (%)]]&gt;0.7,"Habitual",IF(Noms_de_les_cases4[[#This Row],[Nivell 
d''us (%)]]&lt;0.3,"Minoritari","Ocasional"))</f>
        <v>Habitual</v>
      </c>
      <c r="M722" s="33" t="s">
        <v>57</v>
      </c>
      <c r="N722" s="33" t="s">
        <v>17</v>
      </c>
      <c r="O722" t="s">
        <v>1267</v>
      </c>
      <c r="P722" t="s">
        <v>1272</v>
      </c>
    </row>
    <row r="723" spans="1:16" x14ac:dyDescent="0.35">
      <c r="A723" s="1">
        <f t="shared" si="12"/>
        <v>722</v>
      </c>
      <c r="B723" s="1" t="s">
        <v>537</v>
      </c>
      <c r="C723" t="s">
        <v>536</v>
      </c>
      <c r="D723" t="s">
        <v>85</v>
      </c>
      <c r="E723" s="33" t="s">
        <v>82</v>
      </c>
      <c r="F723" s="33" t="s">
        <v>7</v>
      </c>
      <c r="G723" s="33" t="s">
        <v>7</v>
      </c>
      <c r="H723" s="33" t="s">
        <v>7</v>
      </c>
      <c r="I723" s="33" t="s">
        <v>8</v>
      </c>
      <c r="J723" s="33" t="s">
        <v>8</v>
      </c>
      <c r="K723" s="34">
        <v>0.4</v>
      </c>
      <c r="L723" s="34" t="str">
        <f>IF(Noms_de_les_cases4[[#This Row],[Nivell 
d''us (%)]]&gt;0.7,"Habitual",IF(Noms_de_les_cases4[[#This Row],[Nivell 
d''us (%)]]&lt;0.3,"Minoritari","Ocasional"))</f>
        <v>Ocasional</v>
      </c>
      <c r="M723" s="33" t="s">
        <v>15</v>
      </c>
      <c r="N723" s="33" t="s">
        <v>18</v>
      </c>
      <c r="O723" t="s">
        <v>1267</v>
      </c>
      <c r="P723" t="s">
        <v>1240</v>
      </c>
    </row>
    <row r="724" spans="1:16" x14ac:dyDescent="0.35">
      <c r="A724" s="1">
        <f t="shared" si="12"/>
        <v>723</v>
      </c>
      <c r="B724" s="1" t="s">
        <v>797</v>
      </c>
      <c r="C724" t="s">
        <v>792</v>
      </c>
      <c r="D724" t="s">
        <v>24</v>
      </c>
      <c r="E724" s="33" t="s">
        <v>82</v>
      </c>
      <c r="F724" s="33" t="s">
        <v>7</v>
      </c>
      <c r="G724" s="33" t="s">
        <v>7</v>
      </c>
      <c r="H724" s="33" t="s">
        <v>7</v>
      </c>
      <c r="I724" s="33" t="s">
        <v>8</v>
      </c>
      <c r="J724" s="33" t="s">
        <v>7</v>
      </c>
      <c r="K724" s="34">
        <v>0.8</v>
      </c>
      <c r="L724" s="34" t="str">
        <f>IF(Noms_de_les_cases4[[#This Row],[Nivell 
d''us (%)]]&gt;0.7,"Habitual",IF(Noms_de_les_cases4[[#This Row],[Nivell 
d''us (%)]]&lt;0.3,"Minoritari","Ocasional"))</f>
        <v>Habitual</v>
      </c>
      <c r="M724" s="33" t="s">
        <v>57</v>
      </c>
      <c r="N724" s="33" t="s">
        <v>18</v>
      </c>
      <c r="O724" t="s">
        <v>1267</v>
      </c>
      <c r="P724" t="s">
        <v>1272</v>
      </c>
    </row>
    <row r="725" spans="1:16" x14ac:dyDescent="0.35">
      <c r="A725" s="1">
        <f t="shared" si="12"/>
        <v>724</v>
      </c>
      <c r="B725" s="1" t="s">
        <v>851</v>
      </c>
      <c r="C725" t="s">
        <v>845</v>
      </c>
      <c r="D725" t="s">
        <v>181</v>
      </c>
      <c r="E725" s="33" t="s">
        <v>82</v>
      </c>
      <c r="F725" s="33" t="s">
        <v>7</v>
      </c>
      <c r="G725" s="33" t="s">
        <v>7</v>
      </c>
      <c r="H725" s="33" t="s">
        <v>7</v>
      </c>
      <c r="I725" s="33" t="s">
        <v>8</v>
      </c>
      <c r="J725" s="33" t="s">
        <v>7</v>
      </c>
      <c r="K725" s="34">
        <v>1</v>
      </c>
      <c r="L725" s="34" t="str">
        <f>IF(Noms_de_les_cases4[[#This Row],[Nivell 
d''us (%)]]&gt;0.7,"Habitual",IF(Noms_de_les_cases4[[#This Row],[Nivell 
d''us (%)]]&lt;0.3,"Minoritari","Ocasional"))</f>
        <v>Habitual</v>
      </c>
      <c r="M725" s="33" t="s">
        <v>15</v>
      </c>
      <c r="N725" s="33" t="s">
        <v>17</v>
      </c>
      <c r="O725" t="s">
        <v>1267</v>
      </c>
      <c r="P725" t="s">
        <v>1270</v>
      </c>
    </row>
    <row r="726" spans="1:16" x14ac:dyDescent="0.35">
      <c r="A726" s="1">
        <f t="shared" si="12"/>
        <v>725</v>
      </c>
      <c r="B726" s="1" t="s">
        <v>853</v>
      </c>
      <c r="C726" t="s">
        <v>843</v>
      </c>
      <c r="D726" t="s">
        <v>181</v>
      </c>
      <c r="E726" s="33" t="s">
        <v>82</v>
      </c>
      <c r="F726" s="33" t="s">
        <v>7</v>
      </c>
      <c r="G726" s="33" t="s">
        <v>7</v>
      </c>
      <c r="H726" s="33" t="s">
        <v>7</v>
      </c>
      <c r="I726" s="33" t="s">
        <v>8</v>
      </c>
      <c r="J726" s="33" t="s">
        <v>8</v>
      </c>
      <c r="K726" s="34">
        <v>0.2</v>
      </c>
      <c r="L726" s="34" t="str">
        <f>IF(Noms_de_les_cases4[[#This Row],[Nivell 
d''us (%)]]&gt;0.7,"Habitual",IF(Noms_de_les_cases4[[#This Row],[Nivell 
d''us (%)]]&lt;0.3,"Minoritari","Ocasional"))</f>
        <v>Minoritari</v>
      </c>
      <c r="M726" s="33" t="s">
        <v>15</v>
      </c>
      <c r="N726" s="33" t="s">
        <v>17</v>
      </c>
      <c r="O726" t="s">
        <v>1267</v>
      </c>
      <c r="P726" t="s">
        <v>1270</v>
      </c>
    </row>
    <row r="727" spans="1:16" x14ac:dyDescent="0.35">
      <c r="A727" s="1">
        <f t="shared" si="12"/>
        <v>726</v>
      </c>
      <c r="B727" s="1" t="s">
        <v>1279</v>
      </c>
      <c r="C727" t="s">
        <v>731</v>
      </c>
      <c r="D727" t="s">
        <v>84</v>
      </c>
      <c r="E727" s="33" t="s">
        <v>82</v>
      </c>
      <c r="F727" s="33" t="s">
        <v>7</v>
      </c>
      <c r="G727" s="33" t="s">
        <v>7</v>
      </c>
      <c r="H727" s="33" t="s">
        <v>7</v>
      </c>
      <c r="I727" s="33" t="s">
        <v>8</v>
      </c>
      <c r="J727" s="33" t="s">
        <v>7</v>
      </c>
      <c r="K727" s="34">
        <v>0.6</v>
      </c>
      <c r="L727" s="34" t="str">
        <f>IF(Noms_de_les_cases4[[#This Row],[Nivell 
d''us (%)]]&gt;0.7,"Habitual",IF(Noms_de_les_cases4[[#This Row],[Nivell 
d''us (%)]]&lt;0.3,"Minoritari","Ocasional"))</f>
        <v>Ocasional</v>
      </c>
      <c r="M727" s="33" t="s">
        <v>57</v>
      </c>
      <c r="N727" s="33" t="s">
        <v>18</v>
      </c>
      <c r="O727" t="s">
        <v>1267</v>
      </c>
      <c r="P727" t="s">
        <v>1272</v>
      </c>
    </row>
    <row r="728" spans="1:16" x14ac:dyDescent="0.35">
      <c r="A728" s="1">
        <f t="shared" si="12"/>
        <v>727</v>
      </c>
      <c r="B728" s="1" t="s">
        <v>778</v>
      </c>
      <c r="C728" t="s">
        <v>777</v>
      </c>
      <c r="D728" t="s">
        <v>24</v>
      </c>
      <c r="E728" s="33" t="s">
        <v>82</v>
      </c>
      <c r="F728" s="33" t="s">
        <v>7</v>
      </c>
      <c r="G728" s="33" t="s">
        <v>7</v>
      </c>
      <c r="H728" s="33" t="s">
        <v>7</v>
      </c>
      <c r="I728" s="33" t="s">
        <v>8</v>
      </c>
      <c r="J728" s="33" t="s">
        <v>7</v>
      </c>
      <c r="K728" s="34">
        <v>1</v>
      </c>
      <c r="L728" s="34" t="str">
        <f>IF(Noms_de_les_cases4[[#This Row],[Nivell 
d''us (%)]]&gt;0.7,"Habitual",IF(Noms_de_les_cases4[[#This Row],[Nivell 
d''us (%)]]&lt;0.3,"Minoritari","Ocasional"))</f>
        <v>Habitual</v>
      </c>
      <c r="M728" s="33" t="s">
        <v>57</v>
      </c>
      <c r="N728" s="33" t="s">
        <v>18</v>
      </c>
      <c r="O728" t="s">
        <v>1267</v>
      </c>
      <c r="P728" t="s">
        <v>1272</v>
      </c>
    </row>
    <row r="729" spans="1:16" x14ac:dyDescent="0.35">
      <c r="A729" s="1">
        <f t="shared" si="12"/>
        <v>728</v>
      </c>
      <c r="B729" s="1" t="s">
        <v>374</v>
      </c>
      <c r="C729" t="s">
        <v>375</v>
      </c>
      <c r="D729" t="s">
        <v>92</v>
      </c>
      <c r="E729" s="33" t="s">
        <v>81</v>
      </c>
      <c r="F729" s="33" t="s">
        <v>7</v>
      </c>
      <c r="G729" s="33" t="s">
        <v>8</v>
      </c>
      <c r="H729" s="33" t="s">
        <v>7</v>
      </c>
      <c r="I729" s="33" t="s">
        <v>8</v>
      </c>
      <c r="J729" s="33" t="s">
        <v>8</v>
      </c>
      <c r="K729" s="34">
        <v>0.2</v>
      </c>
      <c r="L729" s="34" t="str">
        <f>IF(Noms_de_les_cases4[[#This Row],[Nivell 
d''us (%)]]&gt;0.7,"Habitual",IF(Noms_de_les_cases4[[#This Row],[Nivell 
d''us (%)]]&lt;0.3,"Minoritari","Ocasional"))</f>
        <v>Minoritari</v>
      </c>
      <c r="M729" s="33" t="s">
        <v>15</v>
      </c>
      <c r="N729" s="33" t="s">
        <v>17</v>
      </c>
      <c r="O729" t="s">
        <v>1267</v>
      </c>
      <c r="P729" t="s">
        <v>1268</v>
      </c>
    </row>
    <row r="730" spans="1:16" x14ac:dyDescent="0.35">
      <c r="A730" s="1">
        <f t="shared" si="12"/>
        <v>729</v>
      </c>
      <c r="B730" s="1" t="s">
        <v>303</v>
      </c>
      <c r="C730" t="s">
        <v>307</v>
      </c>
      <c r="D730" t="s">
        <v>92</v>
      </c>
      <c r="E730" s="33" t="s">
        <v>82</v>
      </c>
      <c r="F730" s="33" t="s">
        <v>7</v>
      </c>
      <c r="G730" s="33" t="s">
        <v>7</v>
      </c>
      <c r="H730" s="33" t="s">
        <v>7</v>
      </c>
      <c r="I730" s="33" t="s">
        <v>7</v>
      </c>
      <c r="J730" s="33" t="s">
        <v>7</v>
      </c>
      <c r="K730" s="34">
        <v>1</v>
      </c>
      <c r="L730" s="34" t="str">
        <f>IF(Noms_de_les_cases4[[#This Row],[Nivell 
d''us (%)]]&gt;0.7,"Habitual",IF(Noms_de_les_cases4[[#This Row],[Nivell 
d''us (%)]]&lt;0.3,"Minoritari","Ocasional"))</f>
        <v>Habitual</v>
      </c>
      <c r="M730" s="33" t="s">
        <v>57</v>
      </c>
      <c r="N730" s="33" t="s">
        <v>18</v>
      </c>
      <c r="O730" t="s">
        <v>1267</v>
      </c>
      <c r="P730" t="s">
        <v>1272</v>
      </c>
    </row>
    <row r="731" spans="1:16" x14ac:dyDescent="0.35">
      <c r="A731" s="1">
        <f t="shared" si="12"/>
        <v>730</v>
      </c>
      <c r="B731" s="1" t="s">
        <v>612</v>
      </c>
      <c r="C731" t="s">
        <v>613</v>
      </c>
      <c r="D731" t="s">
        <v>85</v>
      </c>
      <c r="E731" s="33" t="s">
        <v>82</v>
      </c>
      <c r="F731" s="33" t="s">
        <v>7</v>
      </c>
      <c r="G731" s="33" t="s">
        <v>7</v>
      </c>
      <c r="H731" s="33" t="s">
        <v>8</v>
      </c>
      <c r="I731" s="33" t="s">
        <v>7</v>
      </c>
      <c r="J731" s="33" t="s">
        <v>7</v>
      </c>
      <c r="K731" s="34">
        <v>1</v>
      </c>
      <c r="L731" s="34" t="str">
        <f>IF(Noms_de_les_cases4[[#This Row],[Nivell 
d''us (%)]]&gt;0.7,"Habitual",IF(Noms_de_les_cases4[[#This Row],[Nivell 
d''us (%)]]&lt;0.3,"Minoritari","Ocasional"))</f>
        <v>Habitual</v>
      </c>
      <c r="M731" s="33" t="s">
        <v>57</v>
      </c>
      <c r="N731" s="33" t="s">
        <v>18</v>
      </c>
      <c r="O731" t="s">
        <v>1267</v>
      </c>
      <c r="P731" t="s">
        <v>1272</v>
      </c>
    </row>
    <row r="732" spans="1:16" x14ac:dyDescent="0.35">
      <c r="A732" s="1">
        <f t="shared" si="12"/>
        <v>731</v>
      </c>
      <c r="B732" s="1" t="s">
        <v>1316</v>
      </c>
      <c r="C732" t="s">
        <v>813</v>
      </c>
      <c r="D732" t="s">
        <v>24</v>
      </c>
      <c r="E732" s="33" t="s">
        <v>82</v>
      </c>
      <c r="F732" s="33" t="s">
        <v>7</v>
      </c>
      <c r="G732" s="33" t="s">
        <v>7</v>
      </c>
      <c r="H732" s="33" t="s">
        <v>7</v>
      </c>
      <c r="I732" s="33" t="s">
        <v>7</v>
      </c>
      <c r="J732" s="33" t="s">
        <v>7</v>
      </c>
      <c r="K732" s="34">
        <v>0.6</v>
      </c>
      <c r="L732" s="34" t="str">
        <f>IF(Noms_de_les_cases4[[#This Row],[Nivell 
d''us (%)]]&gt;0.7,"Habitual",IF(Noms_de_les_cases4[[#This Row],[Nivell 
d''us (%)]]&lt;0.3,"Minoritari","Ocasional"))</f>
        <v>Ocasional</v>
      </c>
      <c r="M732" s="33" t="s">
        <v>57</v>
      </c>
      <c r="N732" s="33" t="s">
        <v>18</v>
      </c>
      <c r="O732" t="s">
        <v>1267</v>
      </c>
      <c r="P732" t="s">
        <v>1272</v>
      </c>
    </row>
    <row r="733" spans="1:16" x14ac:dyDescent="0.35">
      <c r="A733" s="1">
        <f t="shared" si="12"/>
        <v>732</v>
      </c>
      <c r="B733" s="1" t="s">
        <v>1311</v>
      </c>
      <c r="C733" t="s">
        <v>403</v>
      </c>
      <c r="D733" t="s">
        <v>86</v>
      </c>
      <c r="E733" s="33" t="s">
        <v>82</v>
      </c>
      <c r="F733" s="33" t="s">
        <v>7</v>
      </c>
      <c r="G733" s="33" t="s">
        <v>7</v>
      </c>
      <c r="H733" s="33" t="s">
        <v>7</v>
      </c>
      <c r="I733" s="33" t="s">
        <v>8</v>
      </c>
      <c r="J733" s="33" t="s">
        <v>7</v>
      </c>
      <c r="K733" s="34">
        <v>1</v>
      </c>
      <c r="L733" s="34" t="str">
        <f>IF(Noms_de_les_cases4[[#This Row],[Nivell 
d''us (%)]]&gt;0.7,"Habitual",IF(Noms_de_les_cases4[[#This Row],[Nivell 
d''us (%)]]&lt;0.3,"Minoritari","Ocasional"))</f>
        <v>Habitual</v>
      </c>
      <c r="M733" s="33" t="s">
        <v>57</v>
      </c>
      <c r="N733" s="33" t="s">
        <v>18</v>
      </c>
      <c r="O733" t="s">
        <v>1267</v>
      </c>
      <c r="P733" t="s">
        <v>1272</v>
      </c>
    </row>
    <row r="734" spans="1:16" x14ac:dyDescent="0.35">
      <c r="A734" s="1">
        <f t="shared" si="12"/>
        <v>733</v>
      </c>
      <c r="B734" s="1" t="s">
        <v>367</v>
      </c>
      <c r="C734" t="s">
        <v>365</v>
      </c>
      <c r="D734" t="s">
        <v>92</v>
      </c>
      <c r="E734" s="33" t="s">
        <v>82</v>
      </c>
      <c r="F734" s="33" t="s">
        <v>7</v>
      </c>
      <c r="G734" s="33" t="s">
        <v>7</v>
      </c>
      <c r="H734" s="33" t="s">
        <v>7</v>
      </c>
      <c r="I734" s="33" t="s">
        <v>8</v>
      </c>
      <c r="J734" s="33" t="s">
        <v>8</v>
      </c>
      <c r="K734" s="34">
        <v>0.4</v>
      </c>
      <c r="L734" s="34" t="str">
        <f>IF(Noms_de_les_cases4[[#This Row],[Nivell 
d''us (%)]]&gt;0.7,"Habitual",IF(Noms_de_les_cases4[[#This Row],[Nivell 
d''us (%)]]&lt;0.3,"Minoritari","Ocasional"))</f>
        <v>Ocasional</v>
      </c>
      <c r="M734" s="33" t="s">
        <v>14</v>
      </c>
      <c r="N734" s="33" t="s">
        <v>18</v>
      </c>
      <c r="O734" t="s">
        <v>1267</v>
      </c>
      <c r="P734" t="s">
        <v>1229</v>
      </c>
    </row>
    <row r="735" spans="1:16" x14ac:dyDescent="0.35">
      <c r="A735" s="1">
        <f t="shared" si="12"/>
        <v>734</v>
      </c>
      <c r="B735" s="1" t="s">
        <v>523</v>
      </c>
      <c r="C735" t="s">
        <v>510</v>
      </c>
      <c r="D735" t="s">
        <v>85</v>
      </c>
      <c r="E735" s="33" t="s">
        <v>82</v>
      </c>
      <c r="F735" s="33" t="s">
        <v>7</v>
      </c>
      <c r="G735" s="33" t="s">
        <v>7</v>
      </c>
      <c r="H735" s="33" t="s">
        <v>7</v>
      </c>
      <c r="I735" s="33" t="s">
        <v>8</v>
      </c>
      <c r="J735" s="33" t="s">
        <v>7</v>
      </c>
      <c r="K735" s="34">
        <v>0.6</v>
      </c>
      <c r="L735" s="34" t="str">
        <f>IF(Noms_de_les_cases4[[#This Row],[Nivell 
d''us (%)]]&gt;0.7,"Habitual",IF(Noms_de_les_cases4[[#This Row],[Nivell 
d''us (%)]]&lt;0.3,"Minoritari","Ocasional"))</f>
        <v>Ocasional</v>
      </c>
      <c r="M735" s="33" t="s">
        <v>15</v>
      </c>
      <c r="N735" s="33" t="s">
        <v>18</v>
      </c>
      <c r="O735" t="s">
        <v>1267</v>
      </c>
      <c r="P735" t="s">
        <v>1272</v>
      </c>
    </row>
    <row r="736" spans="1:16" x14ac:dyDescent="0.35">
      <c r="A736" s="1">
        <f t="shared" si="12"/>
        <v>735</v>
      </c>
      <c r="B736" s="1" t="s">
        <v>522</v>
      </c>
      <c r="C736" t="s">
        <v>510</v>
      </c>
      <c r="D736" t="s">
        <v>85</v>
      </c>
      <c r="E736" s="33" t="s">
        <v>82</v>
      </c>
      <c r="F736" s="33" t="s">
        <v>7</v>
      </c>
      <c r="G736" s="33" t="s">
        <v>7</v>
      </c>
      <c r="H736" s="33" t="s">
        <v>7</v>
      </c>
      <c r="I736" s="33" t="s">
        <v>8</v>
      </c>
      <c r="J736" s="33" t="s">
        <v>7</v>
      </c>
      <c r="K736" s="34">
        <v>0.6</v>
      </c>
      <c r="L736" s="34" t="str">
        <f>IF(Noms_de_les_cases4[[#This Row],[Nivell 
d''us (%)]]&gt;0.7,"Habitual",IF(Noms_de_les_cases4[[#This Row],[Nivell 
d''us (%)]]&lt;0.3,"Minoritari","Ocasional"))</f>
        <v>Ocasional</v>
      </c>
      <c r="M736" s="33" t="s">
        <v>57</v>
      </c>
      <c r="N736" s="33" t="s">
        <v>18</v>
      </c>
      <c r="O736" t="s">
        <v>1267</v>
      </c>
      <c r="P736" t="s">
        <v>1272</v>
      </c>
    </row>
    <row r="737" spans="1:16" x14ac:dyDescent="0.35">
      <c r="A737" s="1">
        <f t="shared" si="12"/>
        <v>736</v>
      </c>
      <c r="B737" s="1" t="s">
        <v>781</v>
      </c>
      <c r="C737" t="s">
        <v>780</v>
      </c>
      <c r="D737" t="s">
        <v>24</v>
      </c>
      <c r="E737" s="33" t="s">
        <v>82</v>
      </c>
      <c r="F737" s="33" t="s">
        <v>7</v>
      </c>
      <c r="G737" s="33" t="s">
        <v>7</v>
      </c>
      <c r="H737" s="33" t="s">
        <v>7</v>
      </c>
      <c r="I737" s="33" t="s">
        <v>8</v>
      </c>
      <c r="J737" s="33" t="s">
        <v>7</v>
      </c>
      <c r="K737" s="34">
        <v>1</v>
      </c>
      <c r="L737" s="34" t="str">
        <f>IF(Noms_de_les_cases4[[#This Row],[Nivell 
d''us (%)]]&gt;0.7,"Habitual",IF(Noms_de_les_cases4[[#This Row],[Nivell 
d''us (%)]]&lt;0.3,"Minoritari","Ocasional"))</f>
        <v>Habitual</v>
      </c>
      <c r="M737" s="33" t="s">
        <v>57</v>
      </c>
      <c r="N737" s="33" t="s">
        <v>18</v>
      </c>
      <c r="O737" t="s">
        <v>1267</v>
      </c>
      <c r="P737" t="s">
        <v>1272</v>
      </c>
    </row>
    <row r="738" spans="1:16" x14ac:dyDescent="0.35">
      <c r="A738" s="1">
        <f t="shared" si="12"/>
        <v>737</v>
      </c>
      <c r="B738" s="1" t="s">
        <v>1434</v>
      </c>
      <c r="C738" t="s">
        <v>536</v>
      </c>
      <c r="D738" t="s">
        <v>85</v>
      </c>
      <c r="E738" s="33" t="s">
        <v>81</v>
      </c>
      <c r="F738" s="33" t="s">
        <v>7</v>
      </c>
      <c r="G738" s="33" t="s">
        <v>8</v>
      </c>
      <c r="H738" s="33" t="s">
        <v>7</v>
      </c>
      <c r="I738" s="33" t="s">
        <v>8</v>
      </c>
      <c r="J738" s="33" t="s">
        <v>8</v>
      </c>
      <c r="K738" s="34">
        <v>0.4</v>
      </c>
      <c r="L738" s="34" t="str">
        <f>IF(Noms_de_les_cases4[[#This Row],[Nivell 
d''us (%)]]&gt;0.7,"Habitual",IF(Noms_de_les_cases4[[#This Row],[Nivell 
d''us (%)]]&lt;0.3,"Minoritari","Ocasional"))</f>
        <v>Ocasional</v>
      </c>
      <c r="M738" s="33" t="s">
        <v>57</v>
      </c>
      <c r="N738" s="33" t="s">
        <v>18</v>
      </c>
      <c r="O738" t="s">
        <v>1267</v>
      </c>
      <c r="P738" t="s">
        <v>1272</v>
      </c>
    </row>
    <row r="739" spans="1:16" x14ac:dyDescent="0.35">
      <c r="A739" s="1">
        <f t="shared" si="12"/>
        <v>738</v>
      </c>
      <c r="B739" s="1" t="s">
        <v>619</v>
      </c>
      <c r="C739" t="s">
        <v>620</v>
      </c>
      <c r="D739" t="s">
        <v>85</v>
      </c>
      <c r="E739" s="33" t="s">
        <v>82</v>
      </c>
      <c r="F739" s="33" t="s">
        <v>7</v>
      </c>
      <c r="G739" s="33" t="s">
        <v>7</v>
      </c>
      <c r="H739" s="33" t="s">
        <v>7</v>
      </c>
      <c r="I739" s="33" t="s">
        <v>7</v>
      </c>
      <c r="J739" s="33" t="s">
        <v>7</v>
      </c>
      <c r="K739" s="34">
        <v>1</v>
      </c>
      <c r="L739" s="34" t="str">
        <f>IF(Noms_de_les_cases4[[#This Row],[Nivell 
d''us (%)]]&gt;0.7,"Habitual",IF(Noms_de_les_cases4[[#This Row],[Nivell 
d''us (%)]]&lt;0.3,"Minoritari","Ocasional"))</f>
        <v>Habitual</v>
      </c>
      <c r="M739" s="33" t="s">
        <v>220</v>
      </c>
      <c r="N739" s="33" t="s">
        <v>17</v>
      </c>
      <c r="O739" t="s">
        <v>1267</v>
      </c>
      <c r="P739" t="s">
        <v>1271</v>
      </c>
    </row>
    <row r="740" spans="1:16" x14ac:dyDescent="0.35">
      <c r="A740" s="1">
        <f t="shared" si="12"/>
        <v>739</v>
      </c>
      <c r="B740" s="1" t="s">
        <v>1441</v>
      </c>
      <c r="C740" t="s">
        <v>516</v>
      </c>
      <c r="D740" t="s">
        <v>87</v>
      </c>
      <c r="E740" s="33" t="s">
        <v>81</v>
      </c>
      <c r="F740" s="33" t="s">
        <v>7</v>
      </c>
      <c r="G740" s="33" t="s">
        <v>8</v>
      </c>
      <c r="H740" s="33" t="s">
        <v>7</v>
      </c>
      <c r="I740" s="33" t="s">
        <v>8</v>
      </c>
      <c r="J740" s="33" t="s">
        <v>8</v>
      </c>
      <c r="K740" s="34">
        <v>0.2</v>
      </c>
      <c r="L740" s="34" t="str">
        <f>IF(Noms_de_les_cases4[[#This Row],[Nivell 
d''us (%)]]&gt;0.7,"Habitual",IF(Noms_de_les_cases4[[#This Row],[Nivell 
d''us (%)]]&lt;0.3,"Minoritari","Ocasional"))</f>
        <v>Minoritari</v>
      </c>
      <c r="M740" s="33" t="s">
        <v>14</v>
      </c>
      <c r="N740" s="33" t="s">
        <v>20</v>
      </c>
      <c r="O740" t="s">
        <v>1267</v>
      </c>
      <c r="P740" t="s">
        <v>1228</v>
      </c>
    </row>
    <row r="741" spans="1:16" x14ac:dyDescent="0.35">
      <c r="A741" s="1">
        <f t="shared" si="12"/>
        <v>740</v>
      </c>
      <c r="B741" s="1" t="s">
        <v>1194</v>
      </c>
      <c r="C741" t="s">
        <v>516</v>
      </c>
      <c r="D741" t="s">
        <v>87</v>
      </c>
      <c r="E741" s="33" t="s">
        <v>81</v>
      </c>
      <c r="F741" s="33" t="s">
        <v>7</v>
      </c>
      <c r="G741" s="33" t="s">
        <v>7</v>
      </c>
      <c r="H741" s="33" t="s">
        <v>7</v>
      </c>
      <c r="I741" s="33" t="s">
        <v>8</v>
      </c>
      <c r="J741" s="33" t="s">
        <v>7</v>
      </c>
      <c r="K741" s="34">
        <v>1</v>
      </c>
      <c r="L741" s="34" t="str">
        <f>IF(Noms_de_les_cases4[[#This Row],[Nivell 
d''us (%)]]&gt;0.7,"Habitual",IF(Noms_de_les_cases4[[#This Row],[Nivell 
d''us (%)]]&lt;0.3,"Minoritari","Ocasional"))</f>
        <v>Habitual</v>
      </c>
      <c r="M741" s="33" t="s">
        <v>57</v>
      </c>
      <c r="N741" s="33" t="s">
        <v>18</v>
      </c>
      <c r="O741" t="s">
        <v>1267</v>
      </c>
      <c r="P741" t="s">
        <v>1272</v>
      </c>
    </row>
    <row r="742" spans="1:16" x14ac:dyDescent="0.35">
      <c r="A742" s="1">
        <f t="shared" si="12"/>
        <v>741</v>
      </c>
      <c r="B742" s="1" t="s">
        <v>483</v>
      </c>
      <c r="C742" t="s">
        <v>484</v>
      </c>
      <c r="D742" t="s">
        <v>87</v>
      </c>
      <c r="E742" s="33" t="s">
        <v>81</v>
      </c>
      <c r="F742" s="33" t="s">
        <v>7</v>
      </c>
      <c r="G742" s="33" t="s">
        <v>7</v>
      </c>
      <c r="H742" s="33" t="s">
        <v>7</v>
      </c>
      <c r="I742" s="33" t="s">
        <v>7</v>
      </c>
      <c r="J742" s="33" t="s">
        <v>7</v>
      </c>
      <c r="K742" s="34">
        <v>0.6</v>
      </c>
      <c r="L742" s="34" t="str">
        <f>IF(Noms_de_les_cases4[[#This Row],[Nivell 
d''us (%)]]&gt;0.7,"Habitual",IF(Noms_de_les_cases4[[#This Row],[Nivell 
d''us (%)]]&lt;0.3,"Minoritari","Ocasional"))</f>
        <v>Ocasional</v>
      </c>
      <c r="M742" s="33" t="s">
        <v>16</v>
      </c>
      <c r="N742" s="33" t="s">
        <v>17</v>
      </c>
      <c r="O742" t="s">
        <v>1267</v>
      </c>
      <c r="P742" t="s">
        <v>1229</v>
      </c>
    </row>
    <row r="743" spans="1:16" x14ac:dyDescent="0.35">
      <c r="A743" s="1">
        <f t="shared" si="12"/>
        <v>742</v>
      </c>
      <c r="B743" s="1" t="s">
        <v>1489</v>
      </c>
      <c r="C743" t="s">
        <v>1490</v>
      </c>
      <c r="D743" t="s">
        <v>92</v>
      </c>
      <c r="E743" s="33" t="s">
        <v>81</v>
      </c>
      <c r="F743" s="33" t="s">
        <v>7</v>
      </c>
      <c r="G743" s="33" t="s">
        <v>8</v>
      </c>
      <c r="H743" s="33" t="s">
        <v>7</v>
      </c>
      <c r="I743" s="33" t="s">
        <v>8</v>
      </c>
      <c r="J743" s="33" t="s">
        <v>8</v>
      </c>
      <c r="K743" s="34">
        <v>0.2</v>
      </c>
      <c r="L743" s="34" t="str">
        <f>IF(Noms_de_les_cases4[[#This Row],[Nivell 
d''us (%)]]&gt;0.7,"Habitual",IF(Noms_de_les_cases4[[#This Row],[Nivell 
d''us (%)]]&lt;0.3,"Minoritari","Ocasional"))</f>
        <v>Minoritari</v>
      </c>
      <c r="M743" s="33" t="s">
        <v>16</v>
      </c>
      <c r="N743" s="33" t="s">
        <v>17</v>
      </c>
      <c r="O743" t="s">
        <v>1267</v>
      </c>
      <c r="P743" t="s">
        <v>1229</v>
      </c>
    </row>
    <row r="744" spans="1:16" x14ac:dyDescent="0.35">
      <c r="A744" s="1">
        <f t="shared" si="12"/>
        <v>743</v>
      </c>
      <c r="B744" s="1" t="s">
        <v>444</v>
      </c>
      <c r="C744" t="s">
        <v>443</v>
      </c>
      <c r="D744" t="s">
        <v>86</v>
      </c>
      <c r="E744" s="33" t="s">
        <v>81</v>
      </c>
      <c r="F744" s="33" t="s">
        <v>7</v>
      </c>
      <c r="G744" s="33" t="s">
        <v>7</v>
      </c>
      <c r="H744" s="33" t="s">
        <v>7</v>
      </c>
      <c r="I744" s="33" t="s">
        <v>8</v>
      </c>
      <c r="J744" s="33" t="s">
        <v>8</v>
      </c>
      <c r="K744" s="34">
        <v>0.2</v>
      </c>
      <c r="L744" s="34" t="str">
        <f>IF(Noms_de_les_cases4[[#This Row],[Nivell 
d''us (%)]]&gt;0.7,"Habitual",IF(Noms_de_les_cases4[[#This Row],[Nivell 
d''us (%)]]&lt;0.3,"Minoritari","Ocasional"))</f>
        <v>Minoritari</v>
      </c>
      <c r="M744" s="33" t="s">
        <v>16</v>
      </c>
      <c r="N744" s="33" t="s">
        <v>18</v>
      </c>
      <c r="O744" t="s">
        <v>1267</v>
      </c>
      <c r="P744" t="s">
        <v>1229</v>
      </c>
    </row>
    <row r="745" spans="1:16" x14ac:dyDescent="0.35">
      <c r="A745" s="1">
        <f t="shared" si="12"/>
        <v>744</v>
      </c>
      <c r="B745" s="1" t="s">
        <v>1214</v>
      </c>
      <c r="C745" t="s">
        <v>295</v>
      </c>
      <c r="D745" t="s">
        <v>86</v>
      </c>
      <c r="E745" s="33" t="s">
        <v>81</v>
      </c>
      <c r="F745" s="33" t="s">
        <v>7</v>
      </c>
      <c r="G745" s="33" t="s">
        <v>7</v>
      </c>
      <c r="H745" s="33" t="s">
        <v>7</v>
      </c>
      <c r="I745" s="33" t="s">
        <v>8</v>
      </c>
      <c r="J745" s="33" t="s">
        <v>7</v>
      </c>
      <c r="K745" s="34">
        <v>0.8</v>
      </c>
      <c r="L745" s="34" t="str">
        <f>IF(Noms_de_les_cases4[[#This Row],[Nivell 
d''us (%)]]&gt;0.7,"Habitual",IF(Noms_de_les_cases4[[#This Row],[Nivell 
d''us (%)]]&lt;0.3,"Minoritari","Ocasional"))</f>
        <v>Habitual</v>
      </c>
      <c r="M745" s="33" t="s">
        <v>57</v>
      </c>
      <c r="N745" s="33" t="s">
        <v>18</v>
      </c>
      <c r="O745" t="s">
        <v>1267</v>
      </c>
      <c r="P745" t="s">
        <v>1229</v>
      </c>
    </row>
    <row r="746" spans="1:16" x14ac:dyDescent="0.35">
      <c r="A746" s="1">
        <f t="shared" si="12"/>
        <v>745</v>
      </c>
      <c r="B746" s="1" t="s">
        <v>1016</v>
      </c>
      <c r="C746" t="s">
        <v>1017</v>
      </c>
      <c r="D746" t="s">
        <v>89</v>
      </c>
      <c r="E746" s="33" t="s">
        <v>81</v>
      </c>
      <c r="F746" s="33" t="s">
        <v>7</v>
      </c>
      <c r="G746" s="33" t="s">
        <v>7</v>
      </c>
      <c r="H746" s="33" t="s">
        <v>7</v>
      </c>
      <c r="I746" s="33" t="s">
        <v>7</v>
      </c>
      <c r="J746" s="33" t="s">
        <v>7</v>
      </c>
      <c r="K746" s="34">
        <v>0.6</v>
      </c>
      <c r="L746" s="34" t="str">
        <f>IF(Noms_de_les_cases4[[#This Row],[Nivell 
d''us (%)]]&gt;0.7,"Habitual",IF(Noms_de_les_cases4[[#This Row],[Nivell 
d''us (%)]]&lt;0.3,"Minoritari","Ocasional"))</f>
        <v>Ocasional</v>
      </c>
      <c r="M746" s="33" t="s">
        <v>15</v>
      </c>
      <c r="N746" s="33" t="s">
        <v>17</v>
      </c>
      <c r="O746" t="s">
        <v>1267</v>
      </c>
      <c r="P746" t="s">
        <v>1270</v>
      </c>
    </row>
    <row r="747" spans="1:16" x14ac:dyDescent="0.35">
      <c r="A747" s="1">
        <f t="shared" si="12"/>
        <v>746</v>
      </c>
      <c r="B747" s="1" t="s">
        <v>426</v>
      </c>
      <c r="C747" t="s">
        <v>424</v>
      </c>
      <c r="D747" t="s">
        <v>86</v>
      </c>
      <c r="E747" s="33" t="s">
        <v>81</v>
      </c>
      <c r="F747" s="33" t="s">
        <v>7</v>
      </c>
      <c r="G747" s="33" t="s">
        <v>7</v>
      </c>
      <c r="H747" s="33" t="s">
        <v>7</v>
      </c>
      <c r="I747" s="33" t="s">
        <v>8</v>
      </c>
      <c r="J747" s="33" t="s">
        <v>8</v>
      </c>
      <c r="K747" s="34">
        <v>0.2</v>
      </c>
      <c r="L747" s="34" t="str">
        <f>IF(Noms_de_les_cases4[[#This Row],[Nivell 
d''us (%)]]&gt;0.7,"Habitual",IF(Noms_de_les_cases4[[#This Row],[Nivell 
d''us (%)]]&lt;0.3,"Minoritari","Ocasional"))</f>
        <v>Minoritari</v>
      </c>
      <c r="M747" s="33" t="s">
        <v>16</v>
      </c>
      <c r="N747" s="33" t="s">
        <v>17</v>
      </c>
      <c r="O747" t="s">
        <v>1267</v>
      </c>
      <c r="P747" t="s">
        <v>1229</v>
      </c>
    </row>
    <row r="748" spans="1:16" x14ac:dyDescent="0.35">
      <c r="A748" s="1">
        <f t="shared" si="12"/>
        <v>747</v>
      </c>
      <c r="B748" s="1" t="s">
        <v>1033</v>
      </c>
      <c r="C748" t="s">
        <v>378</v>
      </c>
      <c r="D748" t="s">
        <v>86</v>
      </c>
      <c r="E748" s="33" t="s">
        <v>81</v>
      </c>
      <c r="F748" s="33" t="s">
        <v>7</v>
      </c>
      <c r="G748" s="33" t="s">
        <v>7</v>
      </c>
      <c r="H748" s="33" t="s">
        <v>7</v>
      </c>
      <c r="I748" s="33" t="s">
        <v>8</v>
      </c>
      <c r="J748" s="33" t="s">
        <v>8</v>
      </c>
      <c r="K748" s="34">
        <v>0.2</v>
      </c>
      <c r="L748" s="34" t="str">
        <f>IF(Noms_de_les_cases4[[#This Row],[Nivell 
d''us (%)]]&gt;0.7,"Habitual",IF(Noms_de_les_cases4[[#This Row],[Nivell 
d''us (%)]]&lt;0.3,"Minoritari","Ocasional"))</f>
        <v>Minoritari</v>
      </c>
      <c r="M748" s="33" t="s">
        <v>16</v>
      </c>
      <c r="N748" s="33" t="s">
        <v>18</v>
      </c>
      <c r="O748" t="s">
        <v>1267</v>
      </c>
      <c r="P748" t="s">
        <v>1229</v>
      </c>
    </row>
    <row r="749" spans="1:16" x14ac:dyDescent="0.35">
      <c r="A749" s="1">
        <f t="shared" si="12"/>
        <v>748</v>
      </c>
      <c r="B749" s="1" t="s">
        <v>897</v>
      </c>
      <c r="C749" t="s">
        <v>896</v>
      </c>
      <c r="D749" t="s">
        <v>181</v>
      </c>
      <c r="E749" s="33" t="s">
        <v>81</v>
      </c>
      <c r="F749" s="33" t="s">
        <v>7</v>
      </c>
      <c r="G749" s="33" t="s">
        <v>7</v>
      </c>
      <c r="H749" s="33" t="s">
        <v>7</v>
      </c>
      <c r="I749" s="33" t="s">
        <v>8</v>
      </c>
      <c r="J749" s="33" t="s">
        <v>8</v>
      </c>
      <c r="K749" s="34">
        <v>0.4</v>
      </c>
      <c r="L749" s="34" t="str">
        <f>IF(Noms_de_les_cases4[[#This Row],[Nivell 
d''us (%)]]&gt;0.7,"Habitual",IF(Noms_de_les_cases4[[#This Row],[Nivell 
d''us (%)]]&lt;0.3,"Minoritari","Ocasional"))</f>
        <v>Ocasional</v>
      </c>
      <c r="M749" s="33" t="s">
        <v>220</v>
      </c>
      <c r="N749" s="33" t="s">
        <v>17</v>
      </c>
      <c r="O749" t="s">
        <v>1267</v>
      </c>
      <c r="P749" t="s">
        <v>1271</v>
      </c>
    </row>
    <row r="750" spans="1:16" x14ac:dyDescent="0.35">
      <c r="A750" s="1">
        <f t="shared" si="12"/>
        <v>749</v>
      </c>
      <c r="B750" s="1" t="s">
        <v>863</v>
      </c>
      <c r="C750" t="s">
        <v>864</v>
      </c>
      <c r="D750" t="s">
        <v>181</v>
      </c>
      <c r="E750" s="33" t="s">
        <v>81</v>
      </c>
      <c r="F750" s="33" t="s">
        <v>7</v>
      </c>
      <c r="G750" s="33" t="s">
        <v>7</v>
      </c>
      <c r="H750" s="33" t="s">
        <v>7</v>
      </c>
      <c r="I750" s="33" t="s">
        <v>7</v>
      </c>
      <c r="J750" s="33" t="s">
        <v>7</v>
      </c>
      <c r="K750" s="34">
        <v>1</v>
      </c>
      <c r="L750" s="34" t="str">
        <f>IF(Noms_de_les_cases4[[#This Row],[Nivell 
d''us (%)]]&gt;0.7,"Habitual",IF(Noms_de_les_cases4[[#This Row],[Nivell 
d''us (%)]]&lt;0.3,"Minoritari","Ocasional"))</f>
        <v>Habitual</v>
      </c>
      <c r="M750" s="33" t="s">
        <v>281</v>
      </c>
      <c r="N750" s="33" t="s">
        <v>17</v>
      </c>
      <c r="O750" t="s">
        <v>1267</v>
      </c>
      <c r="P750" t="s">
        <v>1271</v>
      </c>
    </row>
    <row r="751" spans="1:16" x14ac:dyDescent="0.35">
      <c r="A751" s="1">
        <f t="shared" si="12"/>
        <v>750</v>
      </c>
      <c r="B751" s="1" t="s">
        <v>294</v>
      </c>
      <c r="C751" t="s">
        <v>295</v>
      </c>
      <c r="D751" t="s">
        <v>86</v>
      </c>
      <c r="E751" s="33" t="s">
        <v>81</v>
      </c>
      <c r="F751" s="33" t="s">
        <v>7</v>
      </c>
      <c r="G751" s="33" t="s">
        <v>7</v>
      </c>
      <c r="H751" s="33" t="s">
        <v>7</v>
      </c>
      <c r="I751" s="33" t="s">
        <v>7</v>
      </c>
      <c r="J751" s="33" t="s">
        <v>7</v>
      </c>
      <c r="K751" s="34">
        <v>1</v>
      </c>
      <c r="L751" s="34" t="str">
        <f>IF(Noms_de_les_cases4[[#This Row],[Nivell 
d''us (%)]]&gt;0.7,"Habitual",IF(Noms_de_les_cases4[[#This Row],[Nivell 
d''us (%)]]&lt;0.3,"Minoritari","Ocasional"))</f>
        <v>Habitual</v>
      </c>
      <c r="M751" s="33" t="s">
        <v>57</v>
      </c>
      <c r="N751" s="33" t="s">
        <v>18</v>
      </c>
      <c r="O751" t="s">
        <v>1267</v>
      </c>
      <c r="P751" t="s">
        <v>1272</v>
      </c>
    </row>
    <row r="752" spans="1:16" x14ac:dyDescent="0.35">
      <c r="A752" s="1">
        <f t="shared" si="12"/>
        <v>751</v>
      </c>
      <c r="B752" s="1" t="s">
        <v>214</v>
      </c>
      <c r="C752" t="s">
        <v>213</v>
      </c>
      <c r="D752" t="s">
        <v>88</v>
      </c>
      <c r="E752" s="33" t="s">
        <v>81</v>
      </c>
      <c r="F752" s="33" t="s">
        <v>7</v>
      </c>
      <c r="G752" s="33" t="s">
        <v>7</v>
      </c>
      <c r="H752" s="33" t="s">
        <v>7</v>
      </c>
      <c r="I752" s="33" t="s">
        <v>7</v>
      </c>
      <c r="J752" s="33" t="s">
        <v>7</v>
      </c>
      <c r="K752" s="34">
        <v>1</v>
      </c>
      <c r="L752" s="34" t="str">
        <f>IF(Noms_de_les_cases4[[#This Row],[Nivell 
d''us (%)]]&gt;0.7,"Habitual",IF(Noms_de_les_cases4[[#This Row],[Nivell 
d''us (%)]]&lt;0.3,"Minoritari","Ocasional"))</f>
        <v>Habitual</v>
      </c>
      <c r="M752" s="33" t="s">
        <v>14</v>
      </c>
      <c r="N752" s="33" t="s">
        <v>17</v>
      </c>
      <c r="O752" t="s">
        <v>1267</v>
      </c>
      <c r="P752" t="s">
        <v>1228</v>
      </c>
    </row>
    <row r="753" spans="1:16" x14ac:dyDescent="0.35">
      <c r="A753" s="1">
        <f t="shared" si="12"/>
        <v>752</v>
      </c>
      <c r="B753" s="1" t="s">
        <v>212</v>
      </c>
      <c r="C753" t="s">
        <v>213</v>
      </c>
      <c r="D753" t="s">
        <v>88</v>
      </c>
      <c r="E753" s="33" t="s">
        <v>81</v>
      </c>
      <c r="F753" s="33" t="s">
        <v>7</v>
      </c>
      <c r="G753" s="33" t="s">
        <v>7</v>
      </c>
      <c r="H753" s="33" t="s">
        <v>7</v>
      </c>
      <c r="I753" s="33" t="s">
        <v>8</v>
      </c>
      <c r="J753" s="33" t="s">
        <v>7</v>
      </c>
      <c r="K753" s="34">
        <v>1</v>
      </c>
      <c r="L753" s="34" t="str">
        <f>IF(Noms_de_les_cases4[[#This Row],[Nivell 
d''us (%)]]&gt;0.7,"Habitual",IF(Noms_de_les_cases4[[#This Row],[Nivell 
d''us (%)]]&lt;0.3,"Minoritari","Ocasional"))</f>
        <v>Habitual</v>
      </c>
      <c r="M753" s="33" t="s">
        <v>14</v>
      </c>
      <c r="N753" s="33" t="s">
        <v>17</v>
      </c>
      <c r="O753" t="s">
        <v>1267</v>
      </c>
      <c r="P753" t="s">
        <v>1228</v>
      </c>
    </row>
    <row r="754" spans="1:16" x14ac:dyDescent="0.35">
      <c r="A754" s="1">
        <f t="shared" si="12"/>
        <v>753</v>
      </c>
      <c r="B754" s="1" t="s">
        <v>1191</v>
      </c>
      <c r="C754" t="s">
        <v>529</v>
      </c>
      <c r="D754" t="s">
        <v>87</v>
      </c>
      <c r="E754" s="33" t="s">
        <v>82</v>
      </c>
      <c r="F754" s="33" t="s">
        <v>7</v>
      </c>
      <c r="G754" s="33" t="s">
        <v>7</v>
      </c>
      <c r="H754" s="33" t="s">
        <v>8</v>
      </c>
      <c r="I754" s="33" t="s">
        <v>7</v>
      </c>
      <c r="J754" s="33" t="s">
        <v>7</v>
      </c>
      <c r="K754" s="34">
        <v>1</v>
      </c>
      <c r="L754" s="34" t="str">
        <f>IF(Noms_de_les_cases4[[#This Row],[Nivell 
d''us (%)]]&gt;0.7,"Habitual",IF(Noms_de_les_cases4[[#This Row],[Nivell 
d''us (%)]]&lt;0.3,"Minoritari","Ocasional"))</f>
        <v>Habitual</v>
      </c>
      <c r="M754" s="33" t="s">
        <v>16</v>
      </c>
      <c r="N754" s="33" t="s">
        <v>18</v>
      </c>
      <c r="O754" t="s">
        <v>1267</v>
      </c>
      <c r="P754" t="s">
        <v>1240</v>
      </c>
    </row>
    <row r="755" spans="1:16" x14ac:dyDescent="0.35">
      <c r="A755" s="1">
        <f t="shared" si="12"/>
        <v>754</v>
      </c>
      <c r="B755" s="1" t="s">
        <v>344</v>
      </c>
      <c r="C755" t="s">
        <v>345</v>
      </c>
      <c r="D755" t="s">
        <v>92</v>
      </c>
      <c r="E755" s="33" t="s">
        <v>81</v>
      </c>
      <c r="F755" s="33" t="s">
        <v>7</v>
      </c>
      <c r="G755" s="33" t="s">
        <v>7</v>
      </c>
      <c r="H755" s="33" t="s">
        <v>7</v>
      </c>
      <c r="I755" s="33" t="s">
        <v>7</v>
      </c>
      <c r="J755" s="33" t="s">
        <v>7</v>
      </c>
      <c r="K755" s="34">
        <v>0.6</v>
      </c>
      <c r="L755" s="34" t="str">
        <f>IF(Noms_de_les_cases4[[#This Row],[Nivell 
d''us (%)]]&gt;0.7,"Habitual",IF(Noms_de_les_cases4[[#This Row],[Nivell 
d''us (%)]]&lt;0.3,"Minoritari","Ocasional"))</f>
        <v>Ocasional</v>
      </c>
      <c r="M755" s="33" t="s">
        <v>14</v>
      </c>
      <c r="N755" s="33" t="s">
        <v>20</v>
      </c>
      <c r="O755" t="s">
        <v>1267</v>
      </c>
      <c r="P755" t="s">
        <v>1233</v>
      </c>
    </row>
    <row r="756" spans="1:16" x14ac:dyDescent="0.35">
      <c r="A756" s="1">
        <f t="shared" si="12"/>
        <v>755</v>
      </c>
      <c r="B756" s="1" t="s">
        <v>364</v>
      </c>
      <c r="C756" t="s">
        <v>365</v>
      </c>
      <c r="D756" t="s">
        <v>92</v>
      </c>
      <c r="E756" s="33" t="s">
        <v>81</v>
      </c>
      <c r="F756" s="33" t="s">
        <v>7</v>
      </c>
      <c r="G756" s="33" t="s">
        <v>7</v>
      </c>
      <c r="H756" s="33" t="s">
        <v>7</v>
      </c>
      <c r="I756" s="33" t="s">
        <v>7</v>
      </c>
      <c r="J756" s="33" t="s">
        <v>7</v>
      </c>
      <c r="K756" s="34">
        <v>0.8</v>
      </c>
      <c r="L756" s="34" t="str">
        <f>IF(Noms_de_les_cases4[[#This Row],[Nivell 
d''us (%)]]&gt;0.7,"Habitual",IF(Noms_de_les_cases4[[#This Row],[Nivell 
d''us (%)]]&lt;0.3,"Minoritari","Ocasional"))</f>
        <v>Habitual</v>
      </c>
      <c r="M756" s="33" t="s">
        <v>14</v>
      </c>
      <c r="N756" s="33" t="s">
        <v>17</v>
      </c>
      <c r="O756" t="s">
        <v>1267</v>
      </c>
      <c r="P756" t="s">
        <v>1228</v>
      </c>
    </row>
    <row r="757" spans="1:16" x14ac:dyDescent="0.35">
      <c r="A757" s="1">
        <f t="shared" si="12"/>
        <v>756</v>
      </c>
      <c r="B757" s="1" t="s">
        <v>1358</v>
      </c>
      <c r="C757" t="s">
        <v>1357</v>
      </c>
      <c r="D757" t="s">
        <v>86</v>
      </c>
      <c r="E757" s="33" t="s">
        <v>81</v>
      </c>
      <c r="F757" s="33" t="s">
        <v>7</v>
      </c>
      <c r="G757" s="33" t="s">
        <v>7</v>
      </c>
      <c r="H757" s="33" t="s">
        <v>7</v>
      </c>
      <c r="I757" s="33" t="s">
        <v>8</v>
      </c>
      <c r="J757" s="33" t="s">
        <v>7</v>
      </c>
      <c r="K757" s="34">
        <v>1</v>
      </c>
      <c r="L757" s="34" t="str">
        <f>IF(Noms_de_les_cases4[[#This Row],[Nivell 
d''us (%)]]&gt;0.7,"Habitual",IF(Noms_de_les_cases4[[#This Row],[Nivell 
d''us (%)]]&lt;0.3,"Minoritari","Ocasional"))</f>
        <v>Habitual</v>
      </c>
      <c r="M757" s="33" t="s">
        <v>57</v>
      </c>
      <c r="N757" s="33" t="s">
        <v>18</v>
      </c>
      <c r="O757" t="s">
        <v>1267</v>
      </c>
      <c r="P757" t="s">
        <v>1272</v>
      </c>
    </row>
    <row r="758" spans="1:16" x14ac:dyDescent="0.35">
      <c r="A758" s="1">
        <f t="shared" si="12"/>
        <v>757</v>
      </c>
      <c r="B758" s="1" t="s">
        <v>321</v>
      </c>
      <c r="C758" t="s">
        <v>320</v>
      </c>
      <c r="D758" t="s">
        <v>92</v>
      </c>
      <c r="E758" s="33" t="s">
        <v>82</v>
      </c>
      <c r="F758" s="33" t="s">
        <v>7</v>
      </c>
      <c r="G758" s="33" t="s">
        <v>7</v>
      </c>
      <c r="H758" s="33" t="s">
        <v>7</v>
      </c>
      <c r="I758" s="33" t="s">
        <v>8</v>
      </c>
      <c r="J758" s="33" t="s">
        <v>8</v>
      </c>
      <c r="K758" s="34">
        <v>0.4</v>
      </c>
      <c r="L758" s="34" t="str">
        <f>IF(Noms_de_les_cases4[[#This Row],[Nivell 
d''us (%)]]&gt;0.7,"Habitual",IF(Noms_de_les_cases4[[#This Row],[Nivell 
d''us (%)]]&lt;0.3,"Minoritari","Ocasional"))</f>
        <v>Ocasional</v>
      </c>
      <c r="M758" s="33" t="s">
        <v>78</v>
      </c>
      <c r="N758" s="33" t="s">
        <v>20</v>
      </c>
      <c r="O758" t="s">
        <v>1267</v>
      </c>
      <c r="P758" t="s">
        <v>1226</v>
      </c>
    </row>
    <row r="759" spans="1:16" x14ac:dyDescent="0.35">
      <c r="A759" s="1">
        <f t="shared" si="12"/>
        <v>758</v>
      </c>
      <c r="B759" s="1" t="s">
        <v>102</v>
      </c>
      <c r="C759" t="s">
        <v>100</v>
      </c>
      <c r="D759" t="s">
        <v>90</v>
      </c>
      <c r="E759" s="33" t="s">
        <v>82</v>
      </c>
      <c r="F759" s="33" t="s">
        <v>7</v>
      </c>
      <c r="G759" s="33" t="s">
        <v>7</v>
      </c>
      <c r="H759" s="33" t="s">
        <v>7</v>
      </c>
      <c r="I759" s="33" t="s">
        <v>8</v>
      </c>
      <c r="J759" s="33" t="s">
        <v>7</v>
      </c>
      <c r="K759" s="34">
        <v>0.8</v>
      </c>
      <c r="L759" s="34" t="str">
        <f>IF(Noms_de_les_cases4[[#This Row],[Nivell 
d''us (%)]]&gt;0.7,"Habitual",IF(Noms_de_les_cases4[[#This Row],[Nivell 
d''us (%)]]&lt;0.3,"Minoritari","Ocasional"))</f>
        <v>Habitual</v>
      </c>
      <c r="M759" s="33" t="s">
        <v>15</v>
      </c>
      <c r="N759" s="33" t="s">
        <v>17</v>
      </c>
      <c r="O759" t="s">
        <v>1267</v>
      </c>
      <c r="P759" t="s">
        <v>1232</v>
      </c>
    </row>
    <row r="760" spans="1:16" x14ac:dyDescent="0.35">
      <c r="A760" s="1">
        <f t="shared" si="12"/>
        <v>759</v>
      </c>
      <c r="B760" s="1" t="s">
        <v>290</v>
      </c>
      <c r="C760" t="s">
        <v>291</v>
      </c>
      <c r="D760" t="s">
        <v>92</v>
      </c>
      <c r="E760" s="33" t="s">
        <v>82</v>
      </c>
      <c r="F760" s="33" t="s">
        <v>7</v>
      </c>
      <c r="G760" s="33" t="s">
        <v>7</v>
      </c>
      <c r="H760" s="33" t="s">
        <v>7</v>
      </c>
      <c r="I760" s="33" t="s">
        <v>7</v>
      </c>
      <c r="J760" s="33" t="s">
        <v>8</v>
      </c>
      <c r="K760" s="34">
        <v>0.4</v>
      </c>
      <c r="L760" s="34" t="str">
        <f>IF(Noms_de_les_cases4[[#This Row],[Nivell 
d''us (%)]]&gt;0.7,"Habitual",IF(Noms_de_les_cases4[[#This Row],[Nivell 
d''us (%)]]&lt;0.3,"Minoritari","Ocasional"))</f>
        <v>Ocasional</v>
      </c>
      <c r="M760" s="33" t="s">
        <v>14</v>
      </c>
      <c r="N760" s="33" t="s">
        <v>17</v>
      </c>
      <c r="O760" t="s">
        <v>1267</v>
      </c>
      <c r="P760" t="s">
        <v>1229</v>
      </c>
    </row>
    <row r="761" spans="1:16" x14ac:dyDescent="0.35">
      <c r="A761" s="1">
        <f t="shared" si="12"/>
        <v>760</v>
      </c>
      <c r="B761" s="1" t="s">
        <v>316</v>
      </c>
      <c r="C761" t="s">
        <v>315</v>
      </c>
      <c r="D761" t="s">
        <v>92</v>
      </c>
      <c r="E761" s="33" t="s">
        <v>81</v>
      </c>
      <c r="F761" s="33" t="s">
        <v>7</v>
      </c>
      <c r="G761" s="33" t="s">
        <v>7</v>
      </c>
      <c r="H761" s="33" t="s">
        <v>7</v>
      </c>
      <c r="I761" s="33" t="s">
        <v>8</v>
      </c>
      <c r="J761" s="33" t="s">
        <v>8</v>
      </c>
      <c r="K761" s="34">
        <v>0.2</v>
      </c>
      <c r="L761" s="34" t="str">
        <f>IF(Noms_de_les_cases4[[#This Row],[Nivell 
d''us (%)]]&gt;0.7,"Habitual",IF(Noms_de_les_cases4[[#This Row],[Nivell 
d''us (%)]]&lt;0.3,"Minoritari","Ocasional"))</f>
        <v>Minoritari</v>
      </c>
      <c r="M761" s="33" t="s">
        <v>14</v>
      </c>
      <c r="N761" s="33" t="s">
        <v>18</v>
      </c>
      <c r="O761" t="s">
        <v>1267</v>
      </c>
      <c r="P761" t="s">
        <v>1229</v>
      </c>
    </row>
    <row r="762" spans="1:16" x14ac:dyDescent="0.35">
      <c r="A762" s="1">
        <f t="shared" si="12"/>
        <v>761</v>
      </c>
      <c r="B762" s="1" t="s">
        <v>1138</v>
      </c>
      <c r="C762" t="s">
        <v>133</v>
      </c>
      <c r="D762" t="s">
        <v>88</v>
      </c>
      <c r="E762" s="33" t="s">
        <v>81</v>
      </c>
      <c r="F762" s="33" t="s">
        <v>7</v>
      </c>
      <c r="G762" s="33" t="s">
        <v>7</v>
      </c>
      <c r="H762" s="33" t="s">
        <v>7</v>
      </c>
      <c r="I762" s="33" t="s">
        <v>8</v>
      </c>
      <c r="J762" s="33" t="s">
        <v>8</v>
      </c>
      <c r="K762" s="34">
        <v>0.4</v>
      </c>
      <c r="L762" s="34" t="str">
        <f>IF(Noms_de_les_cases4[[#This Row],[Nivell 
d''us (%)]]&gt;0.7,"Habitual",IF(Noms_de_les_cases4[[#This Row],[Nivell 
d''us (%)]]&lt;0.3,"Minoritari","Ocasional"))</f>
        <v>Ocasional</v>
      </c>
      <c r="M762" s="33" t="s">
        <v>16</v>
      </c>
      <c r="N762" s="33" t="s">
        <v>18</v>
      </c>
      <c r="O762" t="s">
        <v>1267</v>
      </c>
      <c r="P762" t="s">
        <v>1229</v>
      </c>
    </row>
    <row r="763" spans="1:16" x14ac:dyDescent="0.35">
      <c r="A763" s="1">
        <f t="shared" si="12"/>
        <v>762</v>
      </c>
      <c r="B763" s="1" t="s">
        <v>785</v>
      </c>
      <c r="C763" t="s">
        <v>784</v>
      </c>
      <c r="D763" t="s">
        <v>24</v>
      </c>
      <c r="E763" s="33" t="s">
        <v>81</v>
      </c>
      <c r="F763" s="33" t="s">
        <v>7</v>
      </c>
      <c r="G763" s="33" t="s">
        <v>7</v>
      </c>
      <c r="H763" s="33" t="s">
        <v>7</v>
      </c>
      <c r="I763" s="33" t="s">
        <v>8</v>
      </c>
      <c r="J763" s="33" t="s">
        <v>8</v>
      </c>
      <c r="K763" s="34">
        <v>0.4</v>
      </c>
      <c r="L763" s="34" t="str">
        <f>IF(Noms_de_les_cases4[[#This Row],[Nivell 
d''us (%)]]&gt;0.7,"Habitual",IF(Noms_de_les_cases4[[#This Row],[Nivell 
d''us (%)]]&lt;0.3,"Minoritari","Ocasional"))</f>
        <v>Ocasional</v>
      </c>
      <c r="M763" s="33" t="s">
        <v>16</v>
      </c>
      <c r="N763" s="33" t="s">
        <v>18</v>
      </c>
      <c r="O763" t="s">
        <v>1267</v>
      </c>
      <c r="P763" t="s">
        <v>1229</v>
      </c>
    </row>
    <row r="764" spans="1:16" x14ac:dyDescent="0.35">
      <c r="A764" s="1">
        <f t="shared" si="12"/>
        <v>763</v>
      </c>
      <c r="B764" s="1" t="s">
        <v>216</v>
      </c>
      <c r="C764" t="s">
        <v>213</v>
      </c>
      <c r="D764" t="s">
        <v>88</v>
      </c>
      <c r="E764" s="33" t="s">
        <v>81</v>
      </c>
      <c r="F764" s="33" t="s">
        <v>7</v>
      </c>
      <c r="G764" s="33" t="s">
        <v>7</v>
      </c>
      <c r="H764" s="33" t="s">
        <v>7</v>
      </c>
      <c r="I764" s="33" t="s">
        <v>8</v>
      </c>
      <c r="J764" s="33" t="s">
        <v>8</v>
      </c>
      <c r="K764" s="34">
        <v>0.2</v>
      </c>
      <c r="L764" s="34" t="str">
        <f>IF(Noms_de_les_cases4[[#This Row],[Nivell 
d''us (%)]]&gt;0.7,"Habitual",IF(Noms_de_les_cases4[[#This Row],[Nivell 
d''us (%)]]&lt;0.3,"Minoritari","Ocasional"))</f>
        <v>Minoritari</v>
      </c>
      <c r="M764" s="33" t="s">
        <v>220</v>
      </c>
      <c r="N764" s="33" t="s">
        <v>17</v>
      </c>
      <c r="O764" t="s">
        <v>1267</v>
      </c>
      <c r="P764" t="s">
        <v>1271</v>
      </c>
    </row>
    <row r="765" spans="1:16" x14ac:dyDescent="0.35">
      <c r="A765" s="1">
        <f t="shared" si="12"/>
        <v>764</v>
      </c>
      <c r="B765" s="1" t="s">
        <v>248</v>
      </c>
      <c r="C765" t="s">
        <v>246</v>
      </c>
      <c r="D765" t="s">
        <v>88</v>
      </c>
      <c r="E765" s="33" t="s">
        <v>81</v>
      </c>
      <c r="F765" s="33" t="s">
        <v>7</v>
      </c>
      <c r="G765" s="33" t="s">
        <v>8</v>
      </c>
      <c r="H765" s="33" t="s">
        <v>7</v>
      </c>
      <c r="I765" s="33" t="s">
        <v>8</v>
      </c>
      <c r="J765" s="33" t="s">
        <v>7</v>
      </c>
      <c r="K765" s="34">
        <v>0.6</v>
      </c>
      <c r="L765" s="34" t="str">
        <f>IF(Noms_de_les_cases4[[#This Row],[Nivell 
d''us (%)]]&gt;0.7,"Habitual",IF(Noms_de_les_cases4[[#This Row],[Nivell 
d''us (%)]]&lt;0.3,"Minoritari","Ocasional"))</f>
        <v>Ocasional</v>
      </c>
      <c r="M765" s="33" t="s">
        <v>78</v>
      </c>
      <c r="N765" s="33" t="s">
        <v>17</v>
      </c>
      <c r="O765" t="s">
        <v>1267</v>
      </c>
      <c r="P765" t="s">
        <v>1225</v>
      </c>
    </row>
    <row r="766" spans="1:16" x14ac:dyDescent="0.35">
      <c r="A766" s="1">
        <f t="shared" si="12"/>
        <v>765</v>
      </c>
      <c r="B766" s="1" t="s">
        <v>369</v>
      </c>
      <c r="C766" t="s">
        <v>365</v>
      </c>
      <c r="D766" t="s">
        <v>92</v>
      </c>
      <c r="E766" s="33" t="s">
        <v>81</v>
      </c>
      <c r="F766" s="33" t="s">
        <v>7</v>
      </c>
      <c r="G766" s="33" t="s">
        <v>7</v>
      </c>
      <c r="H766" s="33" t="s">
        <v>7</v>
      </c>
      <c r="I766" s="33" t="s">
        <v>8</v>
      </c>
      <c r="J766" s="33" t="s">
        <v>8</v>
      </c>
      <c r="K766" s="34">
        <v>0.4</v>
      </c>
      <c r="L766" s="34" t="str">
        <f>IF(Noms_de_les_cases4[[#This Row],[Nivell 
d''us (%)]]&gt;0.7,"Habitual",IF(Noms_de_les_cases4[[#This Row],[Nivell 
d''us (%)]]&lt;0.3,"Minoritari","Ocasional"))</f>
        <v>Ocasional</v>
      </c>
      <c r="M766" s="33" t="s">
        <v>57</v>
      </c>
      <c r="N766" s="33" t="s">
        <v>18</v>
      </c>
      <c r="O766" t="s">
        <v>1267</v>
      </c>
      <c r="P766" t="s">
        <v>1272</v>
      </c>
    </row>
    <row r="767" spans="1:16" x14ac:dyDescent="0.35">
      <c r="A767" s="1">
        <f t="shared" si="12"/>
        <v>766</v>
      </c>
      <c r="B767" s="1" t="s">
        <v>319</v>
      </c>
      <c r="C767" t="s">
        <v>320</v>
      </c>
      <c r="D767" t="s">
        <v>92</v>
      </c>
      <c r="E767" s="33" t="s">
        <v>81</v>
      </c>
      <c r="F767" s="33" t="s">
        <v>7</v>
      </c>
      <c r="G767" s="33" t="s">
        <v>7</v>
      </c>
      <c r="H767" s="33" t="s">
        <v>7</v>
      </c>
      <c r="I767" s="33" t="s">
        <v>7</v>
      </c>
      <c r="J767" s="33" t="s">
        <v>7</v>
      </c>
      <c r="K767" s="34">
        <v>1</v>
      </c>
      <c r="L767" s="34" t="str">
        <f>IF(Noms_de_les_cases4[[#This Row],[Nivell 
d''us (%)]]&gt;0.7,"Habitual",IF(Noms_de_les_cases4[[#This Row],[Nivell 
d''us (%)]]&lt;0.3,"Minoritari","Ocasional"))</f>
        <v>Habitual</v>
      </c>
      <c r="M767" s="33" t="s">
        <v>57</v>
      </c>
      <c r="N767" s="33" t="s">
        <v>17</v>
      </c>
      <c r="O767" t="s">
        <v>1267</v>
      </c>
      <c r="P767" t="s">
        <v>1272</v>
      </c>
    </row>
    <row r="768" spans="1:16" x14ac:dyDescent="0.35">
      <c r="A768" s="1">
        <f t="shared" si="12"/>
        <v>767</v>
      </c>
      <c r="B768" s="1" t="s">
        <v>398</v>
      </c>
      <c r="C768" t="s">
        <v>396</v>
      </c>
      <c r="D768" t="s">
        <v>87</v>
      </c>
      <c r="E768" s="33" t="s">
        <v>81</v>
      </c>
      <c r="F768" s="33" t="s">
        <v>7</v>
      </c>
      <c r="G768" s="33" t="s">
        <v>7</v>
      </c>
      <c r="H768" s="33" t="s">
        <v>7</v>
      </c>
      <c r="I768" s="33" t="s">
        <v>8</v>
      </c>
      <c r="J768" s="33" t="s">
        <v>7</v>
      </c>
      <c r="K768" s="34">
        <v>1</v>
      </c>
      <c r="L768" s="34" t="str">
        <f>IF(Noms_de_les_cases4[[#This Row],[Nivell 
d''us (%)]]&gt;0.7,"Habitual",IF(Noms_de_les_cases4[[#This Row],[Nivell 
d''us (%)]]&lt;0.3,"Minoritari","Ocasional"))</f>
        <v>Habitual</v>
      </c>
      <c r="M768" s="33" t="s">
        <v>57</v>
      </c>
      <c r="N768" s="33" t="s">
        <v>18</v>
      </c>
      <c r="O768" t="s">
        <v>1267</v>
      </c>
      <c r="P768" t="s">
        <v>1271</v>
      </c>
    </row>
    <row r="769" spans="1:16" x14ac:dyDescent="0.35">
      <c r="A769" s="1">
        <f t="shared" si="12"/>
        <v>768</v>
      </c>
      <c r="B769" s="1" t="s">
        <v>218</v>
      </c>
      <c r="C769" t="s">
        <v>213</v>
      </c>
      <c r="D769" t="s">
        <v>88</v>
      </c>
      <c r="E769" s="33" t="s">
        <v>82</v>
      </c>
      <c r="F769" s="33" t="s">
        <v>7</v>
      </c>
      <c r="G769" s="33" t="s">
        <v>7</v>
      </c>
      <c r="H769" s="33" t="s">
        <v>7</v>
      </c>
      <c r="I769" s="33" t="s">
        <v>8</v>
      </c>
      <c r="J769" s="33" t="s">
        <v>8</v>
      </c>
      <c r="K769" s="34">
        <v>0.2</v>
      </c>
      <c r="L769" s="34" t="str">
        <f>IF(Noms_de_les_cases4[[#This Row],[Nivell 
d''us (%)]]&gt;0.7,"Habitual",IF(Noms_de_les_cases4[[#This Row],[Nivell 
d''us (%)]]&lt;0.3,"Minoritari","Ocasional"))</f>
        <v>Minoritari</v>
      </c>
      <c r="M769" s="33" t="s">
        <v>220</v>
      </c>
      <c r="N769" s="33" t="s">
        <v>17</v>
      </c>
      <c r="O769" t="s">
        <v>1267</v>
      </c>
      <c r="P769" t="s">
        <v>1271</v>
      </c>
    </row>
    <row r="770" spans="1:16" x14ac:dyDescent="0.35">
      <c r="A770" s="1">
        <f t="shared" si="12"/>
        <v>769</v>
      </c>
      <c r="B770" s="1" t="s">
        <v>1192</v>
      </c>
      <c r="C770" t="s">
        <v>484</v>
      </c>
      <c r="D770" t="s">
        <v>87</v>
      </c>
      <c r="E770" s="33" t="s">
        <v>81</v>
      </c>
      <c r="F770" s="33" t="s">
        <v>7</v>
      </c>
      <c r="G770" s="33" t="s">
        <v>7</v>
      </c>
      <c r="H770" s="33" t="s">
        <v>7</v>
      </c>
      <c r="I770" s="33" t="s">
        <v>8</v>
      </c>
      <c r="J770" s="33" t="s">
        <v>7</v>
      </c>
      <c r="K770" s="34">
        <v>0.2</v>
      </c>
      <c r="L770" s="34" t="str">
        <f>IF(Noms_de_les_cases4[[#This Row],[Nivell 
d''us (%)]]&gt;0.7,"Habitual",IF(Noms_de_les_cases4[[#This Row],[Nivell 
d''us (%)]]&lt;0.3,"Minoritari","Ocasional"))</f>
        <v>Minoritari</v>
      </c>
      <c r="M770" s="33" t="s">
        <v>14</v>
      </c>
      <c r="N770" s="33" t="s">
        <v>17</v>
      </c>
      <c r="O770" t="s">
        <v>1267</v>
      </c>
      <c r="P770" t="s">
        <v>1229</v>
      </c>
    </row>
    <row r="771" spans="1:16" x14ac:dyDescent="0.35">
      <c r="A771" s="1">
        <f t="shared" ref="A771" si="13">A770+1</f>
        <v>770</v>
      </c>
      <c r="B771" s="1" t="s">
        <v>37</v>
      </c>
      <c r="C771" t="s">
        <v>36</v>
      </c>
      <c r="D771" t="s">
        <v>6</v>
      </c>
      <c r="E771" s="33" t="s">
        <v>81</v>
      </c>
      <c r="F771" s="33" t="s">
        <v>7</v>
      </c>
      <c r="G771" s="33" t="s">
        <v>7</v>
      </c>
      <c r="H771" s="33" t="s">
        <v>7</v>
      </c>
      <c r="I771" s="33" t="s">
        <v>8</v>
      </c>
      <c r="J771" s="33" t="s">
        <v>8</v>
      </c>
      <c r="K771" s="34">
        <v>0.2</v>
      </c>
      <c r="L771" s="34" t="str">
        <f>IF(Noms_de_les_cases4[[#This Row],[Nivell 
d''us (%)]]&gt;0.7,"Habitual",IF(Noms_de_les_cases4[[#This Row],[Nivell 
d''us (%)]]&lt;0.3,"Minoritari","Ocasional"))</f>
        <v>Minoritari</v>
      </c>
      <c r="M771" s="33" t="s">
        <v>38</v>
      </c>
      <c r="N771" s="33" t="s">
        <v>20</v>
      </c>
      <c r="O771" t="s">
        <v>1267</v>
      </c>
      <c r="P771" t="s">
        <v>1268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  <legacy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P699"/>
  <sheetViews>
    <sheetView workbookViewId="0">
      <pane xSplit="3" ySplit="1" topLeftCell="D2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A3" sqref="A3:A8"/>
    </sheetView>
  </sheetViews>
  <sheetFormatPr defaultColWidth="8.90625" defaultRowHeight="14.5" x14ac:dyDescent="0.35"/>
  <cols>
    <col min="1" max="1" width="5" style="1" bestFit="1" customWidth="1"/>
    <col min="2" max="2" width="39.453125" style="1" bestFit="1" customWidth="1"/>
    <col min="3" max="3" width="33.453125" bestFit="1" customWidth="1"/>
    <col min="4" max="4" width="12.54296875" bestFit="1" customWidth="1"/>
    <col min="5" max="5" width="11.453125" style="33" bestFit="1" customWidth="1"/>
    <col min="6" max="6" width="8.453125" style="33" customWidth="1"/>
    <col min="7" max="7" width="11.08984375" style="33" customWidth="1"/>
    <col min="8" max="8" width="13.08984375" style="33" customWidth="1"/>
    <col min="9" max="9" width="11.90625" style="33" customWidth="1"/>
    <col min="10" max="10" width="9.54296875" style="33" customWidth="1"/>
    <col min="11" max="11" width="10.54296875" style="34" customWidth="1"/>
    <col min="12" max="12" width="12.54296875" style="3" customWidth="1"/>
    <col min="13" max="13" width="8.453125" style="33" customWidth="1"/>
    <col min="14" max="14" width="12" style="33" customWidth="1"/>
    <col min="15" max="15" width="38" bestFit="1" customWidth="1"/>
    <col min="16" max="16" width="20" bestFit="1" customWidth="1"/>
  </cols>
  <sheetData>
    <row r="1" spans="1:16" s="29" customFormat="1" ht="29" x14ac:dyDescent="0.35">
      <c r="A1" s="29" t="s">
        <v>1018</v>
      </c>
      <c r="B1" s="29" t="s">
        <v>0</v>
      </c>
      <c r="C1" s="29" t="s">
        <v>28</v>
      </c>
      <c r="D1" s="29" t="s">
        <v>1</v>
      </c>
      <c r="E1" s="31" t="s">
        <v>2</v>
      </c>
      <c r="F1" s="30" t="s">
        <v>1370</v>
      </c>
      <c r="G1" s="30" t="s">
        <v>1371</v>
      </c>
      <c r="H1" s="31" t="s">
        <v>3</v>
      </c>
      <c r="I1" s="30" t="s">
        <v>1372</v>
      </c>
      <c r="J1" s="30" t="s">
        <v>1373</v>
      </c>
      <c r="K1" s="35" t="s">
        <v>1374</v>
      </c>
      <c r="L1" s="32" t="s">
        <v>1170</v>
      </c>
      <c r="M1" s="31" t="s">
        <v>13</v>
      </c>
      <c r="N1" s="31" t="s">
        <v>21</v>
      </c>
      <c r="O1" s="29" t="s">
        <v>76</v>
      </c>
      <c r="P1" s="29" t="s">
        <v>77</v>
      </c>
    </row>
    <row r="2" spans="1:16" x14ac:dyDescent="0.35">
      <c r="A2" s="1">
        <v>1</v>
      </c>
      <c r="B2" s="1" t="s">
        <v>566</v>
      </c>
      <c r="C2" t="s">
        <v>576</v>
      </c>
      <c r="D2" t="s">
        <v>85</v>
      </c>
      <c r="E2" s="33" t="s">
        <v>82</v>
      </c>
      <c r="F2" s="33" t="s">
        <v>7</v>
      </c>
      <c r="G2" s="33" t="s">
        <v>7</v>
      </c>
      <c r="H2" s="33" t="s">
        <v>7</v>
      </c>
      <c r="I2" s="33" t="s">
        <v>7</v>
      </c>
      <c r="J2" s="33" t="s">
        <v>8</v>
      </c>
      <c r="K2" s="34">
        <v>0.4</v>
      </c>
      <c r="L2" s="34" t="str">
        <f>IF(Noms_de_les_cases45[[#This Row],[Nivell 
d''us (%)]]&gt;0.7,"Habitual",IF(Noms_de_les_cases45[[#This Row],[Nivell 
d''us (%)]]&lt;0.3,"Minoritari","Ocasional"))</f>
        <v>Ocasional</v>
      </c>
      <c r="M2" s="33" t="s">
        <v>220</v>
      </c>
      <c r="N2" s="33" t="s">
        <v>17</v>
      </c>
      <c r="O2" t="s">
        <v>1267</v>
      </c>
      <c r="P2" t="s">
        <v>1272</v>
      </c>
    </row>
    <row r="3" spans="1:16" x14ac:dyDescent="0.35">
      <c r="A3" s="1">
        <f>A2+1</f>
        <v>2</v>
      </c>
      <c r="B3" s="1" t="s">
        <v>800</v>
      </c>
      <c r="C3" t="s">
        <v>799</v>
      </c>
      <c r="D3" t="s">
        <v>24</v>
      </c>
      <c r="E3" s="33" t="s">
        <v>82</v>
      </c>
      <c r="F3" s="33" t="s">
        <v>7</v>
      </c>
      <c r="G3" s="33" t="s">
        <v>7</v>
      </c>
      <c r="H3" s="33" t="s">
        <v>7</v>
      </c>
      <c r="I3" s="33" t="s">
        <v>8</v>
      </c>
      <c r="J3" s="33" t="s">
        <v>7</v>
      </c>
      <c r="K3" s="34">
        <v>1</v>
      </c>
      <c r="L3" s="34" t="str">
        <f>IF(Noms_de_les_cases45[[#This Row],[Nivell 
d''us (%)]]&gt;0.7,"Habitual",IF(Noms_de_les_cases45[[#This Row],[Nivell 
d''us (%)]]&lt;0.3,"Minoritari","Ocasional"))</f>
        <v>Habitual</v>
      </c>
      <c r="M3" s="33" t="s">
        <v>220</v>
      </c>
      <c r="N3" s="33" t="s">
        <v>17</v>
      </c>
      <c r="O3" t="s">
        <v>1267</v>
      </c>
      <c r="P3" t="s">
        <v>1271</v>
      </c>
    </row>
    <row r="4" spans="1:16" x14ac:dyDescent="0.35">
      <c r="A4" s="1">
        <f t="shared" ref="A4:A8" si="0">A3+1</f>
        <v>3</v>
      </c>
      <c r="B4" s="1" t="s">
        <v>342</v>
      </c>
      <c r="C4" t="s">
        <v>343</v>
      </c>
      <c r="D4" t="s">
        <v>92</v>
      </c>
      <c r="E4" s="33" t="s">
        <v>81</v>
      </c>
      <c r="F4" s="33" t="s">
        <v>7</v>
      </c>
      <c r="G4" s="33" t="s">
        <v>7</v>
      </c>
      <c r="H4" s="33" t="s">
        <v>7</v>
      </c>
      <c r="I4" s="33" t="s">
        <v>7</v>
      </c>
      <c r="J4" s="33" t="s">
        <v>7</v>
      </c>
      <c r="K4" s="34">
        <v>0.6</v>
      </c>
      <c r="L4" s="34" t="str">
        <f>IF(Noms_de_les_cases45[[#This Row],[Nivell 
d''us (%)]]&gt;0.7,"Habitual",IF(Noms_de_les_cases45[[#This Row],[Nivell 
d''us (%)]]&lt;0.3,"Minoritari","Ocasional"))</f>
        <v>Ocasional</v>
      </c>
      <c r="M4" s="33" t="s">
        <v>14</v>
      </c>
      <c r="N4" s="33" t="s">
        <v>20</v>
      </c>
      <c r="O4" t="s">
        <v>1219</v>
      </c>
      <c r="P4" t="s">
        <v>1225</v>
      </c>
    </row>
    <row r="5" spans="1:16" x14ac:dyDescent="0.35">
      <c r="A5" s="1">
        <f t="shared" si="0"/>
        <v>4</v>
      </c>
      <c r="B5" s="1" t="s">
        <v>1065</v>
      </c>
      <c r="C5" t="s">
        <v>663</v>
      </c>
      <c r="D5" t="s">
        <v>84</v>
      </c>
      <c r="E5" s="33" t="s">
        <v>81</v>
      </c>
      <c r="F5" s="33" t="s">
        <v>7</v>
      </c>
      <c r="G5" s="33" t="s">
        <v>7</v>
      </c>
      <c r="H5" s="33" t="s">
        <v>7</v>
      </c>
      <c r="I5" s="33" t="s">
        <v>8</v>
      </c>
      <c r="J5" s="33" t="s">
        <v>7</v>
      </c>
      <c r="K5" s="34">
        <v>0.6</v>
      </c>
      <c r="L5" s="34" t="str">
        <f>IF(Noms_de_les_cases45[[#This Row],[Nivell 
d''us (%)]]&gt;0.7,"Habitual",IF(Noms_de_les_cases45[[#This Row],[Nivell 
d''us (%)]]&lt;0.3,"Minoritari","Ocasional"))</f>
        <v>Ocasional</v>
      </c>
      <c r="M5" s="33" t="s">
        <v>14</v>
      </c>
      <c r="N5" s="33" t="s">
        <v>17</v>
      </c>
      <c r="O5" t="s">
        <v>1219</v>
      </c>
      <c r="P5" t="s">
        <v>1225</v>
      </c>
    </row>
    <row r="6" spans="1:16" x14ac:dyDescent="0.35">
      <c r="A6" s="1">
        <f t="shared" si="0"/>
        <v>5</v>
      </c>
      <c r="B6" s="1" t="s">
        <v>292</v>
      </c>
      <c r="C6" t="s">
        <v>289</v>
      </c>
      <c r="D6" t="s">
        <v>92</v>
      </c>
      <c r="E6" s="33" t="s">
        <v>82</v>
      </c>
      <c r="F6" s="33" t="s">
        <v>7</v>
      </c>
      <c r="G6" s="33" t="s">
        <v>7</v>
      </c>
      <c r="H6" s="33" t="s">
        <v>7</v>
      </c>
      <c r="I6" s="33" t="s">
        <v>8</v>
      </c>
      <c r="J6" s="33" t="s">
        <v>8</v>
      </c>
      <c r="K6" s="34">
        <v>0.4</v>
      </c>
      <c r="L6" s="34" t="str">
        <f>IF(Noms_de_les_cases45[[#This Row],[Nivell 
d''us (%)]]&gt;0.7,"Habitual",IF(Noms_de_les_cases45[[#This Row],[Nivell 
d''us (%)]]&lt;0.3,"Minoritari","Ocasional"))</f>
        <v>Ocasional</v>
      </c>
      <c r="M6" s="33" t="s">
        <v>15</v>
      </c>
      <c r="N6" s="33" t="s">
        <v>17</v>
      </c>
      <c r="O6" t="s">
        <v>1218</v>
      </c>
      <c r="P6" t="s">
        <v>1270</v>
      </c>
    </row>
    <row r="7" spans="1:16" x14ac:dyDescent="0.35">
      <c r="A7" s="1">
        <f t="shared" si="0"/>
        <v>6</v>
      </c>
      <c r="B7" s="1" t="s">
        <v>460</v>
      </c>
      <c r="C7" t="s">
        <v>459</v>
      </c>
      <c r="D7" t="s">
        <v>86</v>
      </c>
      <c r="E7" s="33" t="s">
        <v>82</v>
      </c>
      <c r="F7" s="33" t="s">
        <v>7</v>
      </c>
      <c r="G7" s="33" t="s">
        <v>7</v>
      </c>
      <c r="H7" s="33" t="s">
        <v>8</v>
      </c>
      <c r="I7" s="33" t="s">
        <v>8</v>
      </c>
      <c r="J7" s="33" t="s">
        <v>8</v>
      </c>
      <c r="K7" s="34">
        <v>0.2</v>
      </c>
      <c r="L7" s="34" t="str">
        <f>IF(Noms_de_les_cases45[[#This Row],[Nivell 
d''us (%)]]&gt;0.7,"Habitual",IF(Noms_de_les_cases45[[#This Row],[Nivell 
d''us (%)]]&lt;0.3,"Minoritari","Ocasional"))</f>
        <v>Minoritari</v>
      </c>
      <c r="M7" s="33" t="s">
        <v>15</v>
      </c>
      <c r="N7" s="33" t="s">
        <v>19</v>
      </c>
      <c r="O7" t="s">
        <v>1221</v>
      </c>
      <c r="P7" t="s">
        <v>1270</v>
      </c>
    </row>
    <row r="8" spans="1:16" x14ac:dyDescent="0.35">
      <c r="A8" s="1">
        <f t="shared" si="0"/>
        <v>7</v>
      </c>
      <c r="B8" s="1" t="s">
        <v>633</v>
      </c>
      <c r="C8" t="s">
        <v>634</v>
      </c>
      <c r="D8" t="s">
        <v>84</v>
      </c>
      <c r="E8" s="33" t="s">
        <v>82</v>
      </c>
      <c r="F8" s="33" t="s">
        <v>7</v>
      </c>
      <c r="G8" s="33" t="s">
        <v>8</v>
      </c>
      <c r="H8" s="33" t="s">
        <v>7</v>
      </c>
      <c r="I8" s="33" t="s">
        <v>7</v>
      </c>
      <c r="J8" s="33" t="s">
        <v>8</v>
      </c>
      <c r="K8" s="34">
        <v>0.2</v>
      </c>
      <c r="L8" s="34" t="str">
        <f>IF(Noms_de_les_cases45[[#This Row],[Nivell 
d''us (%)]]&gt;0.7,"Habitual",IF(Noms_de_les_cases45[[#This Row],[Nivell 
d''us (%)]]&lt;0.3,"Minoritari","Ocasional"))</f>
        <v>Minoritari</v>
      </c>
      <c r="M8" s="33" t="s">
        <v>38</v>
      </c>
      <c r="N8" s="33" t="s">
        <v>17</v>
      </c>
      <c r="O8" t="s">
        <v>1221</v>
      </c>
      <c r="P8" t="s">
        <v>1268</v>
      </c>
    </row>
    <row r="9" spans="1:16" x14ac:dyDescent="0.35">
      <c r="A9" s="1">
        <f t="shared" ref="A9:A66" si="1">A8+1</f>
        <v>8</v>
      </c>
      <c r="B9" s="1" t="s">
        <v>929</v>
      </c>
      <c r="C9" t="s">
        <v>930</v>
      </c>
      <c r="D9" t="s">
        <v>89</v>
      </c>
      <c r="E9" s="33" t="s">
        <v>82</v>
      </c>
      <c r="F9" s="33" t="s">
        <v>7</v>
      </c>
      <c r="G9" s="33" t="s">
        <v>7</v>
      </c>
      <c r="H9" s="33" t="s">
        <v>7</v>
      </c>
      <c r="I9" s="33" t="s">
        <v>7</v>
      </c>
      <c r="J9" s="33" t="s">
        <v>7</v>
      </c>
      <c r="K9" s="34">
        <v>1</v>
      </c>
      <c r="L9" s="34" t="str">
        <f>IF(Noms_de_les_cases45[[#This Row],[Nivell 
d''us (%)]]&gt;0.7,"Habitual",IF(Noms_de_les_cases45[[#This Row],[Nivell 
d''us (%)]]&lt;0.3,"Minoritari","Ocasional"))</f>
        <v>Habitual</v>
      </c>
      <c r="M9" s="33" t="s">
        <v>78</v>
      </c>
      <c r="N9" s="33" t="s">
        <v>17</v>
      </c>
      <c r="O9" t="s">
        <v>1218</v>
      </c>
      <c r="P9" t="s">
        <v>1224</v>
      </c>
    </row>
    <row r="10" spans="1:16" x14ac:dyDescent="0.35">
      <c r="A10" s="1">
        <f t="shared" si="1"/>
        <v>9</v>
      </c>
      <c r="B10" s="1" t="s">
        <v>889</v>
      </c>
      <c r="C10" t="s">
        <v>888</v>
      </c>
      <c r="D10" t="s">
        <v>181</v>
      </c>
      <c r="E10" s="33" t="s">
        <v>81</v>
      </c>
      <c r="F10" s="33" t="s">
        <v>7</v>
      </c>
      <c r="G10" s="33" t="s">
        <v>7</v>
      </c>
      <c r="H10" s="33" t="s">
        <v>7</v>
      </c>
      <c r="I10" s="33" t="s">
        <v>8</v>
      </c>
      <c r="J10" s="33" t="s">
        <v>7</v>
      </c>
      <c r="K10" s="34">
        <v>0.8</v>
      </c>
      <c r="L10" s="34" t="str">
        <f>IF(Noms_de_les_cases45[[#This Row],[Nivell 
d''us (%)]]&gt;0.7,"Habitual",IF(Noms_de_les_cases45[[#This Row],[Nivell 
d''us (%)]]&lt;0.3,"Minoritari","Ocasional"))</f>
        <v>Habitual</v>
      </c>
      <c r="M10" s="33" t="s">
        <v>78</v>
      </c>
      <c r="N10" s="33" t="s">
        <v>17</v>
      </c>
      <c r="O10" t="s">
        <v>1235</v>
      </c>
      <c r="P10" t="s">
        <v>1226</v>
      </c>
    </row>
    <row r="11" spans="1:16" x14ac:dyDescent="0.35">
      <c r="A11" s="1">
        <f t="shared" si="1"/>
        <v>10</v>
      </c>
      <c r="B11" s="1" t="s">
        <v>109</v>
      </c>
      <c r="C11" t="s">
        <v>110</v>
      </c>
      <c r="D11" t="s">
        <v>90</v>
      </c>
      <c r="E11" s="33" t="s">
        <v>82</v>
      </c>
      <c r="F11" s="33" t="s">
        <v>7</v>
      </c>
      <c r="G11" s="33" t="s">
        <v>7</v>
      </c>
      <c r="H11" s="33" t="s">
        <v>7</v>
      </c>
      <c r="I11" s="33" t="s">
        <v>7</v>
      </c>
      <c r="J11" s="33" t="s">
        <v>7</v>
      </c>
      <c r="K11" s="34">
        <v>1</v>
      </c>
      <c r="L11" s="34" t="str">
        <f>IF(Noms_de_les_cases45[[#This Row],[Nivell 
d''us (%)]]&gt;0.7,"Habitual",IF(Noms_de_les_cases45[[#This Row],[Nivell 
d''us (%)]]&lt;0.3,"Minoritari","Ocasional"))</f>
        <v>Habitual</v>
      </c>
      <c r="M11" s="33" t="s">
        <v>78</v>
      </c>
      <c r="N11" s="33" t="s">
        <v>18</v>
      </c>
      <c r="O11" t="s">
        <v>1219</v>
      </c>
      <c r="P11" t="s">
        <v>1225</v>
      </c>
    </row>
    <row r="12" spans="1:16" x14ac:dyDescent="0.35">
      <c r="A12" s="1">
        <f t="shared" si="1"/>
        <v>11</v>
      </c>
      <c r="B12" s="1" t="s">
        <v>556</v>
      </c>
      <c r="C12" t="s">
        <v>557</v>
      </c>
      <c r="D12" t="s">
        <v>85</v>
      </c>
      <c r="E12" s="33" t="s">
        <v>82</v>
      </c>
      <c r="F12" s="33" t="s">
        <v>7</v>
      </c>
      <c r="G12" s="33" t="s">
        <v>7</v>
      </c>
      <c r="H12" s="33" t="s">
        <v>7</v>
      </c>
      <c r="I12" s="33" t="s">
        <v>7</v>
      </c>
      <c r="J12" s="33" t="s">
        <v>7</v>
      </c>
      <c r="K12" s="34">
        <v>0.6</v>
      </c>
      <c r="L12" s="34" t="str">
        <f>IF(Noms_de_les_cases45[[#This Row],[Nivell 
d''us (%)]]&gt;0.7,"Habitual",IF(Noms_de_les_cases45[[#This Row],[Nivell 
d''us (%)]]&lt;0.3,"Minoritari","Ocasional"))</f>
        <v>Ocasional</v>
      </c>
      <c r="M12" s="33" t="s">
        <v>78</v>
      </c>
      <c r="N12" s="33" t="s">
        <v>17</v>
      </c>
      <c r="O12" t="s">
        <v>1219</v>
      </c>
      <c r="P12" t="s">
        <v>1225</v>
      </c>
    </row>
    <row r="13" spans="1:16" x14ac:dyDescent="0.35">
      <c r="A13" s="1">
        <f t="shared" si="1"/>
        <v>12</v>
      </c>
      <c r="B13" s="1" t="s">
        <v>450</v>
      </c>
      <c r="C13" t="s">
        <v>451</v>
      </c>
      <c r="D13" t="s">
        <v>86</v>
      </c>
      <c r="E13" s="33" t="s">
        <v>82</v>
      </c>
      <c r="F13" s="33" t="s">
        <v>7</v>
      </c>
      <c r="G13" s="33" t="s">
        <v>7</v>
      </c>
      <c r="H13" s="33" t="s">
        <v>7</v>
      </c>
      <c r="I13" s="33" t="s">
        <v>7</v>
      </c>
      <c r="J13" s="33" t="s">
        <v>7</v>
      </c>
      <c r="K13" s="34">
        <v>0.6</v>
      </c>
      <c r="L13" s="34" t="str">
        <f>IF(Noms_de_les_cases45[[#This Row],[Nivell 
d''us (%)]]&gt;0.7,"Habitual",IF(Noms_de_les_cases45[[#This Row],[Nivell 
d''us (%)]]&lt;0.3,"Minoritari","Ocasional"))</f>
        <v>Ocasional</v>
      </c>
      <c r="M13" s="33" t="s">
        <v>78</v>
      </c>
      <c r="N13" s="33" t="s">
        <v>17</v>
      </c>
      <c r="O13" t="s">
        <v>1219</v>
      </c>
      <c r="P13" t="s">
        <v>1225</v>
      </c>
    </row>
    <row r="14" spans="1:16" x14ac:dyDescent="0.35">
      <c r="A14" s="1">
        <f t="shared" si="1"/>
        <v>13</v>
      </c>
      <c r="B14" s="1" t="s">
        <v>655</v>
      </c>
      <c r="C14" t="s">
        <v>651</v>
      </c>
      <c r="D14" t="s">
        <v>24</v>
      </c>
      <c r="E14" s="33" t="s">
        <v>82</v>
      </c>
      <c r="F14" s="33" t="s">
        <v>7</v>
      </c>
      <c r="G14" s="33" t="s">
        <v>7</v>
      </c>
      <c r="H14" s="33" t="s">
        <v>7</v>
      </c>
      <c r="I14" s="33" t="s">
        <v>8</v>
      </c>
      <c r="J14" s="33" t="s">
        <v>7</v>
      </c>
      <c r="K14" s="34">
        <v>0.8</v>
      </c>
      <c r="L14" s="34" t="str">
        <f>IF(Noms_de_les_cases45[[#This Row],[Nivell 
d''us (%)]]&gt;0.7,"Habitual",IF(Noms_de_les_cases45[[#This Row],[Nivell 
d''us (%)]]&lt;0.3,"Minoritari","Ocasional"))</f>
        <v>Habitual</v>
      </c>
      <c r="M14" s="33" t="s">
        <v>16</v>
      </c>
      <c r="N14" s="33" t="s">
        <v>19</v>
      </c>
      <c r="O14" t="s">
        <v>1221</v>
      </c>
      <c r="P14" t="s">
        <v>1239</v>
      </c>
    </row>
    <row r="15" spans="1:16" x14ac:dyDescent="0.35">
      <c r="A15" s="1">
        <f t="shared" si="1"/>
        <v>14</v>
      </c>
      <c r="B15" s="1" t="s">
        <v>1119</v>
      </c>
      <c r="C15" t="s">
        <v>532</v>
      </c>
      <c r="D15" t="s">
        <v>87</v>
      </c>
      <c r="E15" s="33" t="s">
        <v>82</v>
      </c>
      <c r="F15" s="33" t="s">
        <v>7</v>
      </c>
      <c r="G15" s="33" t="s">
        <v>7</v>
      </c>
      <c r="H15" s="33" t="s">
        <v>7</v>
      </c>
      <c r="I15" s="33" t="s">
        <v>7</v>
      </c>
      <c r="J15" s="33" t="s">
        <v>8</v>
      </c>
      <c r="K15" s="34">
        <v>0.2</v>
      </c>
      <c r="L15" s="34" t="str">
        <f>IF(Noms_de_les_cases45[[#This Row],[Nivell 
d''us (%)]]&gt;0.7,"Habitual",IF(Noms_de_les_cases45[[#This Row],[Nivell 
d''us (%)]]&lt;0.3,"Minoritari","Ocasional"))</f>
        <v>Minoritari</v>
      </c>
      <c r="M15" s="33" t="s">
        <v>78</v>
      </c>
      <c r="N15" s="33" t="s">
        <v>17</v>
      </c>
      <c r="O15" t="s">
        <v>1219</v>
      </c>
      <c r="P15" t="s">
        <v>1225</v>
      </c>
    </row>
    <row r="16" spans="1:16" x14ac:dyDescent="0.35">
      <c r="A16" s="1">
        <f t="shared" si="1"/>
        <v>15</v>
      </c>
      <c r="B16" s="1" t="s">
        <v>259</v>
      </c>
      <c r="C16" t="s">
        <v>258</v>
      </c>
      <c r="D16" t="s">
        <v>88</v>
      </c>
      <c r="E16" s="33" t="s">
        <v>82</v>
      </c>
      <c r="F16" s="33" t="s">
        <v>7</v>
      </c>
      <c r="G16" s="33" t="s">
        <v>7</v>
      </c>
      <c r="H16" s="33" t="s">
        <v>7</v>
      </c>
      <c r="I16" s="33" t="s">
        <v>8</v>
      </c>
      <c r="J16" s="33" t="s">
        <v>8</v>
      </c>
      <c r="K16" s="34">
        <v>0.2</v>
      </c>
      <c r="L16" s="34" t="str">
        <f>IF(Noms_de_les_cases45[[#This Row],[Nivell 
d''us (%)]]&gt;0.7,"Habitual",IF(Noms_de_les_cases45[[#This Row],[Nivell 
d''us (%)]]&lt;0.3,"Minoritari","Ocasional"))</f>
        <v>Minoritari</v>
      </c>
      <c r="M16" s="33" t="s">
        <v>78</v>
      </c>
      <c r="N16" s="33" t="s">
        <v>18</v>
      </c>
      <c r="O16" t="s">
        <v>1219</v>
      </c>
      <c r="P16" t="s">
        <v>1225</v>
      </c>
    </row>
    <row r="17" spans="1:16" x14ac:dyDescent="0.35">
      <c r="A17" s="1">
        <f t="shared" si="1"/>
        <v>16</v>
      </c>
      <c r="B17" s="1" t="s">
        <v>433</v>
      </c>
      <c r="C17" t="s">
        <v>432</v>
      </c>
      <c r="D17" t="s">
        <v>86</v>
      </c>
      <c r="E17" s="33" t="s">
        <v>82</v>
      </c>
      <c r="F17" s="33" t="s">
        <v>7</v>
      </c>
      <c r="G17" s="33" t="s">
        <v>7</v>
      </c>
      <c r="H17" s="33" t="s">
        <v>7</v>
      </c>
      <c r="I17" s="33" t="s">
        <v>8</v>
      </c>
      <c r="J17" s="33" t="s">
        <v>7</v>
      </c>
      <c r="K17" s="34">
        <v>0.6</v>
      </c>
      <c r="L17" s="34" t="str">
        <f>IF(Noms_de_les_cases45[[#This Row],[Nivell 
d''us (%)]]&gt;0.7,"Habitual",IF(Noms_de_les_cases45[[#This Row],[Nivell 
d''us (%)]]&lt;0.3,"Minoritari","Ocasional"))</f>
        <v>Ocasional</v>
      </c>
      <c r="M17" s="33" t="s">
        <v>78</v>
      </c>
      <c r="N17" s="33" t="s">
        <v>19</v>
      </c>
      <c r="O17" t="s">
        <v>1219</v>
      </c>
      <c r="P17" t="s">
        <v>1225</v>
      </c>
    </row>
    <row r="18" spans="1:16" x14ac:dyDescent="0.35">
      <c r="A18" s="1">
        <f t="shared" si="1"/>
        <v>17</v>
      </c>
      <c r="B18" s="1" t="s">
        <v>985</v>
      </c>
      <c r="C18" t="s">
        <v>986</v>
      </c>
      <c r="D18" t="s">
        <v>89</v>
      </c>
      <c r="E18" s="33" t="s">
        <v>82</v>
      </c>
      <c r="F18" s="33" t="s">
        <v>7</v>
      </c>
      <c r="G18" s="33" t="s">
        <v>7</v>
      </c>
      <c r="H18" s="33" t="s">
        <v>7</v>
      </c>
      <c r="I18" s="33" t="s">
        <v>7</v>
      </c>
      <c r="J18" s="33" t="s">
        <v>7</v>
      </c>
      <c r="K18" s="34">
        <v>1</v>
      </c>
      <c r="L18" s="34" t="str">
        <f>IF(Noms_de_les_cases45[[#This Row],[Nivell 
d''us (%)]]&gt;0.7,"Habitual",IF(Noms_de_les_cases45[[#This Row],[Nivell 
d''us (%)]]&lt;0.3,"Minoritari","Ocasional"))</f>
        <v>Habitual</v>
      </c>
      <c r="M18" s="33" t="s">
        <v>16</v>
      </c>
      <c r="N18" s="33" t="s">
        <v>17</v>
      </c>
      <c r="O18" t="s">
        <v>1221</v>
      </c>
      <c r="P18" t="s">
        <v>1239</v>
      </c>
    </row>
    <row r="19" spans="1:16" x14ac:dyDescent="0.35">
      <c r="A19" s="1">
        <f t="shared" si="1"/>
        <v>18</v>
      </c>
      <c r="B19" s="1" t="s">
        <v>1448</v>
      </c>
      <c r="C19" t="s">
        <v>745</v>
      </c>
      <c r="D19" t="s">
        <v>84</v>
      </c>
      <c r="E19" s="33" t="s">
        <v>82</v>
      </c>
      <c r="F19" s="33" t="s">
        <v>7</v>
      </c>
      <c r="G19" s="33" t="s">
        <v>7</v>
      </c>
      <c r="H19" s="33" t="s">
        <v>7</v>
      </c>
      <c r="I19" s="33" t="s">
        <v>7</v>
      </c>
      <c r="J19" s="33" t="s">
        <v>8</v>
      </c>
      <c r="K19" s="34">
        <v>0.2</v>
      </c>
      <c r="L19" s="34" t="str">
        <f>IF(Noms_de_les_cases45[[#This Row],[Nivell 
d''us (%)]]&gt;0.7,"Habitual",IF(Noms_de_les_cases45[[#This Row],[Nivell 
d''us (%)]]&lt;0.3,"Minoritari","Ocasional"))</f>
        <v>Minoritari</v>
      </c>
      <c r="M19" s="33" t="s">
        <v>78</v>
      </c>
      <c r="N19" s="33" t="s">
        <v>17</v>
      </c>
      <c r="O19" t="s">
        <v>1219</v>
      </c>
      <c r="P19" t="s">
        <v>1225</v>
      </c>
    </row>
    <row r="20" spans="1:16" x14ac:dyDescent="0.35">
      <c r="A20" s="1">
        <f t="shared" si="1"/>
        <v>19</v>
      </c>
      <c r="B20" s="1" t="s">
        <v>1500</v>
      </c>
      <c r="C20" t="s">
        <v>1501</v>
      </c>
      <c r="D20" t="s">
        <v>6</v>
      </c>
      <c r="E20" s="33" t="s">
        <v>82</v>
      </c>
      <c r="F20" s="33" t="s">
        <v>7</v>
      </c>
      <c r="G20" s="33" t="s">
        <v>7</v>
      </c>
      <c r="H20" s="33" t="s">
        <v>7</v>
      </c>
      <c r="I20" s="33" t="s">
        <v>8</v>
      </c>
      <c r="J20" s="33" t="s">
        <v>8</v>
      </c>
      <c r="K20" s="34">
        <v>0.2</v>
      </c>
      <c r="L20" s="34" t="str">
        <f>IF(Noms_de_les_cases45[[#This Row],[Nivell 
d''us (%)]]&gt;0.7,"Habitual",IF(Noms_de_les_cases45[[#This Row],[Nivell 
d''us (%)]]&lt;0.3,"Minoritari","Ocasional"))</f>
        <v>Minoritari</v>
      </c>
      <c r="M20" s="33" t="s">
        <v>78</v>
      </c>
      <c r="N20" s="33" t="s">
        <v>17</v>
      </c>
      <c r="O20" t="s">
        <v>1218</v>
      </c>
      <c r="P20" t="s">
        <v>1224</v>
      </c>
    </row>
    <row r="21" spans="1:16" x14ac:dyDescent="0.35">
      <c r="A21" s="1">
        <f t="shared" si="1"/>
        <v>20</v>
      </c>
      <c r="B21" s="1" t="s">
        <v>1282</v>
      </c>
      <c r="C21" t="s">
        <v>982</v>
      </c>
      <c r="D21" t="s">
        <v>89</v>
      </c>
      <c r="E21" s="33" t="s">
        <v>82</v>
      </c>
      <c r="F21" s="33" t="s">
        <v>7</v>
      </c>
      <c r="G21" s="33" t="s">
        <v>7</v>
      </c>
      <c r="H21" s="33" t="s">
        <v>7</v>
      </c>
      <c r="I21" s="33" t="s">
        <v>8</v>
      </c>
      <c r="J21" s="33" t="s">
        <v>7</v>
      </c>
      <c r="K21" s="34">
        <v>0.8</v>
      </c>
      <c r="L21" s="34" t="str">
        <f>IF(Noms_de_les_cases45[[#This Row],[Nivell 
d''us (%)]]&gt;0.7,"Habitual",IF(Noms_de_les_cases45[[#This Row],[Nivell 
d''us (%)]]&lt;0.3,"Minoritari","Ocasional"))</f>
        <v>Habitual</v>
      </c>
      <c r="M21" s="33" t="s">
        <v>15</v>
      </c>
      <c r="N21" s="33" t="s">
        <v>17</v>
      </c>
      <c r="O21" t="s">
        <v>1221</v>
      </c>
      <c r="P21" t="s">
        <v>1270</v>
      </c>
    </row>
    <row r="22" spans="1:16" x14ac:dyDescent="0.35">
      <c r="A22" s="1">
        <f t="shared" si="1"/>
        <v>21</v>
      </c>
      <c r="B22" s="1" t="s">
        <v>690</v>
      </c>
      <c r="C22" t="s">
        <v>687</v>
      </c>
      <c r="D22" t="s">
        <v>84</v>
      </c>
      <c r="E22" s="33" t="s">
        <v>82</v>
      </c>
      <c r="F22" s="33" t="s">
        <v>7</v>
      </c>
      <c r="G22" s="33" t="s">
        <v>7</v>
      </c>
      <c r="H22" s="33" t="s">
        <v>7</v>
      </c>
      <c r="I22" s="33" t="s">
        <v>8</v>
      </c>
      <c r="J22" s="33" t="s">
        <v>8</v>
      </c>
      <c r="K22" s="34">
        <v>0.4</v>
      </c>
      <c r="L22" s="34" t="str">
        <f>IF(Noms_de_les_cases45[[#This Row],[Nivell 
d''us (%)]]&gt;0.7,"Habitual",IF(Noms_de_les_cases45[[#This Row],[Nivell 
d''us (%)]]&lt;0.3,"Minoritari","Ocasional"))</f>
        <v>Ocasional</v>
      </c>
      <c r="M22" s="33" t="s">
        <v>78</v>
      </c>
      <c r="N22" s="33" t="s">
        <v>17</v>
      </c>
      <c r="O22" t="s">
        <v>1235</v>
      </c>
      <c r="P22" t="s">
        <v>1226</v>
      </c>
    </row>
    <row r="23" spans="1:16" x14ac:dyDescent="0.35">
      <c r="A23" s="1">
        <f t="shared" si="1"/>
        <v>22</v>
      </c>
      <c r="B23" s="1" t="s">
        <v>1052</v>
      </c>
      <c r="C23" t="s">
        <v>104</v>
      </c>
      <c r="D23" t="s">
        <v>90</v>
      </c>
      <c r="E23" s="33" t="s">
        <v>82</v>
      </c>
      <c r="F23" s="33" t="s">
        <v>7</v>
      </c>
      <c r="G23" s="33" t="s">
        <v>7</v>
      </c>
      <c r="H23" s="33" t="s">
        <v>7</v>
      </c>
      <c r="I23" s="33" t="s">
        <v>7</v>
      </c>
      <c r="J23" s="33" t="s">
        <v>7</v>
      </c>
      <c r="K23" s="34">
        <v>0.8</v>
      </c>
      <c r="L23" s="34" t="str">
        <f>IF(Noms_de_les_cases45[[#This Row],[Nivell 
d''us (%)]]&gt;0.7,"Habitual",IF(Noms_de_les_cases45[[#This Row],[Nivell 
d''us (%)]]&lt;0.3,"Minoritari","Ocasional"))</f>
        <v>Habitual</v>
      </c>
      <c r="M23" s="33" t="s">
        <v>15</v>
      </c>
      <c r="N23" s="33" t="s">
        <v>17</v>
      </c>
      <c r="O23" t="s">
        <v>1218</v>
      </c>
      <c r="P23" t="s">
        <v>1224</v>
      </c>
    </row>
    <row r="24" spans="1:16" x14ac:dyDescent="0.35">
      <c r="A24" s="1">
        <f t="shared" si="1"/>
        <v>23</v>
      </c>
      <c r="B24" s="1" t="s">
        <v>1186</v>
      </c>
      <c r="C24" t="s">
        <v>1187</v>
      </c>
      <c r="D24" t="s">
        <v>89</v>
      </c>
      <c r="E24" s="33" t="s">
        <v>82</v>
      </c>
      <c r="F24" s="33" t="s">
        <v>7</v>
      </c>
      <c r="G24" s="33" t="s">
        <v>7</v>
      </c>
      <c r="H24" s="33" t="s">
        <v>8</v>
      </c>
      <c r="I24" s="33" t="s">
        <v>8</v>
      </c>
      <c r="J24" s="33" t="s">
        <v>8</v>
      </c>
      <c r="K24" s="34">
        <v>0.2</v>
      </c>
      <c r="L24" s="34" t="str">
        <f>IF(Noms_de_les_cases45[[#This Row],[Nivell 
d''us (%)]]&gt;0.7,"Habitual",IF(Noms_de_les_cases45[[#This Row],[Nivell 
d''us (%)]]&lt;0.3,"Minoritari","Ocasional"))</f>
        <v>Minoritari</v>
      </c>
      <c r="M24" s="33" t="s">
        <v>78</v>
      </c>
      <c r="N24" s="33" t="s">
        <v>19</v>
      </c>
      <c r="O24" t="s">
        <v>1218</v>
      </c>
      <c r="P24" t="s">
        <v>1224</v>
      </c>
    </row>
    <row r="25" spans="1:16" x14ac:dyDescent="0.35">
      <c r="A25" s="1">
        <f t="shared" si="1"/>
        <v>24</v>
      </c>
      <c r="B25" s="1" t="s">
        <v>502</v>
      </c>
      <c r="C25" t="s">
        <v>501</v>
      </c>
      <c r="D25" t="s">
        <v>87</v>
      </c>
      <c r="E25" s="33" t="s">
        <v>82</v>
      </c>
      <c r="F25" s="33" t="s">
        <v>7</v>
      </c>
      <c r="G25" s="33" t="s">
        <v>7</v>
      </c>
      <c r="H25" s="33" t="s">
        <v>7</v>
      </c>
      <c r="I25" s="33" t="s">
        <v>8</v>
      </c>
      <c r="J25" s="33" t="s">
        <v>7</v>
      </c>
      <c r="K25" s="34">
        <v>0.8</v>
      </c>
      <c r="L25" s="34" t="str">
        <f>IF(Noms_de_les_cases45[[#This Row],[Nivell 
d''us (%)]]&gt;0.7,"Habitual",IF(Noms_de_les_cases45[[#This Row],[Nivell 
d''us (%)]]&lt;0.3,"Minoritari","Ocasional"))</f>
        <v>Habitual</v>
      </c>
      <c r="M25" s="33" t="s">
        <v>78</v>
      </c>
      <c r="N25" s="33" t="s">
        <v>19</v>
      </c>
      <c r="O25" t="s">
        <v>1218</v>
      </c>
      <c r="P25" t="s">
        <v>1224</v>
      </c>
    </row>
    <row r="26" spans="1:16" x14ac:dyDescent="0.35">
      <c r="A26" s="1">
        <f t="shared" si="1"/>
        <v>25</v>
      </c>
      <c r="B26" s="1" t="s">
        <v>389</v>
      </c>
      <c r="C26" t="s">
        <v>390</v>
      </c>
      <c r="D26" t="s">
        <v>86</v>
      </c>
      <c r="E26" s="33" t="s">
        <v>82</v>
      </c>
      <c r="F26" s="33" t="s">
        <v>7</v>
      </c>
      <c r="G26" s="33" t="s">
        <v>7</v>
      </c>
      <c r="H26" s="33" t="s">
        <v>7</v>
      </c>
      <c r="I26" s="33" t="s">
        <v>7</v>
      </c>
      <c r="J26" s="33" t="s">
        <v>7</v>
      </c>
      <c r="K26" s="34">
        <v>0.6</v>
      </c>
      <c r="L26" s="34" t="str">
        <f>IF(Noms_de_les_cases45[[#This Row],[Nivell 
d''us (%)]]&gt;0.7,"Habitual",IF(Noms_de_les_cases45[[#This Row],[Nivell 
d''us (%)]]&lt;0.3,"Minoritari","Ocasional"))</f>
        <v>Ocasional</v>
      </c>
      <c r="M26" s="33" t="s">
        <v>78</v>
      </c>
      <c r="N26" s="33" t="s">
        <v>20</v>
      </c>
      <c r="O26" t="s">
        <v>1219</v>
      </c>
      <c r="P26" t="s">
        <v>1225</v>
      </c>
    </row>
    <row r="27" spans="1:16" x14ac:dyDescent="0.35">
      <c r="A27" s="1">
        <f t="shared" si="1"/>
        <v>26</v>
      </c>
      <c r="B27" s="1" t="s">
        <v>561</v>
      </c>
      <c r="C27" t="s">
        <v>562</v>
      </c>
      <c r="D27" t="s">
        <v>85</v>
      </c>
      <c r="E27" s="33" t="s">
        <v>82</v>
      </c>
      <c r="F27" s="33" t="s">
        <v>7</v>
      </c>
      <c r="G27" s="33" t="s">
        <v>7</v>
      </c>
      <c r="H27" s="33" t="s">
        <v>7</v>
      </c>
      <c r="I27" s="33" t="s">
        <v>7</v>
      </c>
      <c r="J27" s="33" t="s">
        <v>7</v>
      </c>
      <c r="K27" s="34">
        <v>0.6</v>
      </c>
      <c r="L27" s="34" t="str">
        <f>IF(Noms_de_les_cases45[[#This Row],[Nivell 
d''us (%)]]&gt;0.7,"Habitual",IF(Noms_de_les_cases45[[#This Row],[Nivell 
d''us (%)]]&lt;0.3,"Minoritari","Ocasional"))</f>
        <v>Ocasional</v>
      </c>
      <c r="M27" s="33" t="s">
        <v>78</v>
      </c>
      <c r="N27" s="33" t="s">
        <v>20</v>
      </c>
      <c r="O27" t="s">
        <v>1219</v>
      </c>
      <c r="P27" t="s">
        <v>1225</v>
      </c>
    </row>
    <row r="28" spans="1:16" x14ac:dyDescent="0.35">
      <c r="A28" s="1">
        <f t="shared" si="1"/>
        <v>27</v>
      </c>
      <c r="B28" s="1" t="s">
        <v>629</v>
      </c>
      <c r="C28" t="s">
        <v>630</v>
      </c>
      <c r="D28" t="s">
        <v>84</v>
      </c>
      <c r="E28" s="33" t="s">
        <v>82</v>
      </c>
      <c r="F28" s="33" t="s">
        <v>7</v>
      </c>
      <c r="G28" s="33" t="s">
        <v>7</v>
      </c>
      <c r="H28" s="33" t="s">
        <v>7</v>
      </c>
      <c r="I28" s="33" t="s">
        <v>7</v>
      </c>
      <c r="J28" s="33" t="s">
        <v>7</v>
      </c>
      <c r="K28" s="34">
        <v>1</v>
      </c>
      <c r="L28" s="34" t="str">
        <f>IF(Noms_de_les_cases45[[#This Row],[Nivell 
d''us (%)]]&gt;0.7,"Habitual",IF(Noms_de_les_cases45[[#This Row],[Nivell 
d''us (%)]]&lt;0.3,"Minoritari","Ocasional"))</f>
        <v>Habitual</v>
      </c>
      <c r="M28" s="33" t="s">
        <v>78</v>
      </c>
      <c r="N28" s="33" t="s">
        <v>17</v>
      </c>
      <c r="O28" t="s">
        <v>1218</v>
      </c>
      <c r="P28" t="s">
        <v>1224</v>
      </c>
    </row>
    <row r="29" spans="1:16" x14ac:dyDescent="0.35">
      <c r="A29" s="1">
        <f t="shared" si="1"/>
        <v>28</v>
      </c>
      <c r="B29" s="1" t="s">
        <v>684</v>
      </c>
      <c r="C29" t="s">
        <v>685</v>
      </c>
      <c r="D29" t="s">
        <v>84</v>
      </c>
      <c r="E29" s="33" t="s">
        <v>82</v>
      </c>
      <c r="F29" s="33" t="s">
        <v>7</v>
      </c>
      <c r="G29" s="33" t="s">
        <v>7</v>
      </c>
      <c r="H29" s="33" t="s">
        <v>7</v>
      </c>
      <c r="I29" s="33" t="s">
        <v>7</v>
      </c>
      <c r="J29" s="33" t="s">
        <v>7</v>
      </c>
      <c r="K29" s="34">
        <v>1</v>
      </c>
      <c r="L29" s="34" t="str">
        <f>IF(Noms_de_les_cases45[[#This Row],[Nivell 
d''us (%)]]&gt;0.7,"Habitual",IF(Noms_de_les_cases45[[#This Row],[Nivell 
d''us (%)]]&lt;0.3,"Minoritari","Ocasional"))</f>
        <v>Habitual</v>
      </c>
      <c r="M29" s="33" t="s">
        <v>78</v>
      </c>
      <c r="N29" s="33" t="s">
        <v>17</v>
      </c>
      <c r="O29" t="s">
        <v>1218</v>
      </c>
      <c r="P29" t="s">
        <v>1224</v>
      </c>
    </row>
    <row r="30" spans="1:16" x14ac:dyDescent="0.35">
      <c r="A30" s="1">
        <f t="shared" si="1"/>
        <v>29</v>
      </c>
      <c r="B30" s="1" t="s">
        <v>1543</v>
      </c>
      <c r="C30" t="s">
        <v>432</v>
      </c>
      <c r="D30" t="s">
        <v>86</v>
      </c>
      <c r="E30" s="33" t="s">
        <v>82</v>
      </c>
      <c r="F30" s="33" t="s">
        <v>7</v>
      </c>
      <c r="G30" s="33" t="s">
        <v>7</v>
      </c>
      <c r="H30" s="33" t="s">
        <v>7</v>
      </c>
      <c r="I30" s="33" t="s">
        <v>8</v>
      </c>
      <c r="J30" s="33" t="s">
        <v>8</v>
      </c>
      <c r="K30" s="34">
        <v>0.2</v>
      </c>
      <c r="L30" s="34" t="str">
        <f>IF(Noms_de_les_cases45[[#This Row],[Nivell 
d''us (%)]]&gt;0.7,"Habitual",IF(Noms_de_les_cases45[[#This Row],[Nivell 
d''us (%)]]&lt;0.3,"Minoritari","Ocasional"))</f>
        <v>Minoritari</v>
      </c>
      <c r="M30" s="33" t="s">
        <v>15</v>
      </c>
      <c r="N30" s="33" t="s">
        <v>17</v>
      </c>
      <c r="O30" t="s">
        <v>1221</v>
      </c>
      <c r="P30" t="s">
        <v>1270</v>
      </c>
    </row>
    <row r="31" spans="1:16" x14ac:dyDescent="0.35">
      <c r="A31" s="1">
        <f t="shared" si="1"/>
        <v>30</v>
      </c>
      <c r="B31" s="1" t="s">
        <v>112</v>
      </c>
      <c r="C31" t="s">
        <v>843</v>
      </c>
      <c r="D31" t="s">
        <v>181</v>
      </c>
      <c r="E31" s="33" t="s">
        <v>82</v>
      </c>
      <c r="F31" s="33" t="s">
        <v>7</v>
      </c>
      <c r="G31" s="33" t="s">
        <v>7</v>
      </c>
      <c r="H31" s="33" t="s">
        <v>7</v>
      </c>
      <c r="I31" s="33" t="s">
        <v>8</v>
      </c>
      <c r="J31" s="33" t="s">
        <v>7</v>
      </c>
      <c r="K31" s="34">
        <v>0.6</v>
      </c>
      <c r="L31" s="34" t="str">
        <f>IF(Noms_de_les_cases45[[#This Row],[Nivell 
d''us (%)]]&gt;0.7,"Habitual",IF(Noms_de_les_cases45[[#This Row],[Nivell 
d''us (%)]]&lt;0.3,"Minoritari","Ocasional"))</f>
        <v>Ocasional</v>
      </c>
      <c r="M31" s="33" t="s">
        <v>78</v>
      </c>
      <c r="N31" s="33" t="s">
        <v>17</v>
      </c>
      <c r="O31" t="s">
        <v>1219</v>
      </c>
      <c r="P31" t="s">
        <v>1226</v>
      </c>
    </row>
    <row r="32" spans="1:16" x14ac:dyDescent="0.35">
      <c r="A32" s="1">
        <f t="shared" si="1"/>
        <v>31</v>
      </c>
      <c r="B32" s="1" t="s">
        <v>1347</v>
      </c>
      <c r="C32" t="s">
        <v>1346</v>
      </c>
      <c r="D32" t="s">
        <v>6</v>
      </c>
      <c r="E32" s="33" t="s">
        <v>82</v>
      </c>
      <c r="F32" s="33" t="s">
        <v>7</v>
      </c>
      <c r="G32" s="33" t="s">
        <v>7</v>
      </c>
      <c r="H32" s="33" t="s">
        <v>7</v>
      </c>
      <c r="I32" s="33" t="s">
        <v>8</v>
      </c>
      <c r="J32" s="33" t="s">
        <v>8</v>
      </c>
      <c r="K32" s="34">
        <v>0.2</v>
      </c>
      <c r="L32" s="34" t="str">
        <f>IF(Noms_de_les_cases45[[#This Row],[Nivell 
d''us (%)]]&gt;0.7,"Habitual",IF(Noms_de_les_cases45[[#This Row],[Nivell 
d''us (%)]]&lt;0.3,"Minoritari","Ocasional"))</f>
        <v>Minoritari</v>
      </c>
      <c r="M32" s="33" t="s">
        <v>78</v>
      </c>
      <c r="N32" s="33" t="s">
        <v>20</v>
      </c>
      <c r="O32" t="s">
        <v>1219</v>
      </c>
      <c r="P32" t="s">
        <v>1225</v>
      </c>
    </row>
    <row r="33" spans="1:16" x14ac:dyDescent="0.35">
      <c r="A33" s="1">
        <f t="shared" si="1"/>
        <v>32</v>
      </c>
      <c r="B33" s="1" t="s">
        <v>654</v>
      </c>
      <c r="C33" t="s">
        <v>651</v>
      </c>
      <c r="D33" t="s">
        <v>24</v>
      </c>
      <c r="E33" s="33" t="s">
        <v>82</v>
      </c>
      <c r="F33" s="33" t="s">
        <v>7</v>
      </c>
      <c r="G33" s="33" t="s">
        <v>7</v>
      </c>
      <c r="H33" s="33" t="s">
        <v>7</v>
      </c>
      <c r="I33" s="33" t="s">
        <v>8</v>
      </c>
      <c r="J33" s="33" t="s">
        <v>7</v>
      </c>
      <c r="K33" s="34">
        <v>0.6</v>
      </c>
      <c r="L33" s="34" t="str">
        <f>IF(Noms_de_les_cases45[[#This Row],[Nivell 
d''us (%)]]&gt;0.7,"Habitual",IF(Noms_de_les_cases45[[#This Row],[Nivell 
d''us (%)]]&lt;0.3,"Minoritari","Ocasional"))</f>
        <v>Ocasional</v>
      </c>
      <c r="M33" s="33" t="s">
        <v>78</v>
      </c>
      <c r="N33" s="33" t="s">
        <v>19</v>
      </c>
      <c r="O33" t="s">
        <v>1219</v>
      </c>
      <c r="P33" t="s">
        <v>1226</v>
      </c>
    </row>
    <row r="34" spans="1:16" x14ac:dyDescent="0.35">
      <c r="A34" s="1">
        <f t="shared" si="1"/>
        <v>33</v>
      </c>
      <c r="B34" s="1" t="s">
        <v>1301</v>
      </c>
      <c r="C34" t="s">
        <v>707</v>
      </c>
      <c r="D34" t="s">
        <v>84</v>
      </c>
      <c r="E34" s="33" t="s">
        <v>82</v>
      </c>
      <c r="F34" s="33" t="s">
        <v>7</v>
      </c>
      <c r="G34" s="33" t="s">
        <v>7</v>
      </c>
      <c r="H34" s="33" t="s">
        <v>7</v>
      </c>
      <c r="I34" s="33" t="s">
        <v>8</v>
      </c>
      <c r="J34" s="33" t="s">
        <v>8</v>
      </c>
      <c r="K34" s="34">
        <v>0.2</v>
      </c>
      <c r="L34" s="34" t="str">
        <f>IF(Noms_de_les_cases45[[#This Row],[Nivell 
d''us (%)]]&gt;0.7,"Habitual",IF(Noms_de_les_cases45[[#This Row],[Nivell 
d''us (%)]]&lt;0.3,"Minoritari","Ocasional"))</f>
        <v>Minoritari</v>
      </c>
      <c r="M34" s="33" t="s">
        <v>78</v>
      </c>
      <c r="N34" s="33" t="s">
        <v>19</v>
      </c>
      <c r="O34" t="s">
        <v>1218</v>
      </c>
      <c r="P34" t="s">
        <v>1224</v>
      </c>
    </row>
    <row r="35" spans="1:16" x14ac:dyDescent="0.35">
      <c r="A35" s="1">
        <f t="shared" si="1"/>
        <v>34</v>
      </c>
      <c r="B35" s="1" t="s">
        <v>1144</v>
      </c>
      <c r="C35" t="s">
        <v>1142</v>
      </c>
      <c r="D35" t="s">
        <v>88</v>
      </c>
      <c r="E35" s="33" t="s">
        <v>82</v>
      </c>
      <c r="F35" s="33" t="s">
        <v>7</v>
      </c>
      <c r="G35" s="33" t="s">
        <v>7</v>
      </c>
      <c r="H35" s="33" t="s">
        <v>7</v>
      </c>
      <c r="I35" s="33" t="s">
        <v>8</v>
      </c>
      <c r="J35" s="33" t="s">
        <v>8</v>
      </c>
      <c r="K35" s="34">
        <v>0.2</v>
      </c>
      <c r="L35" s="34" t="str">
        <f>IF(Noms_de_les_cases45[[#This Row],[Nivell 
d''us (%)]]&gt;0.7,"Habitual",IF(Noms_de_les_cases45[[#This Row],[Nivell 
d''us (%)]]&lt;0.3,"Minoritari","Ocasional"))</f>
        <v>Minoritari</v>
      </c>
      <c r="M35" s="33" t="s">
        <v>15</v>
      </c>
      <c r="N35" s="33" t="s">
        <v>18</v>
      </c>
      <c r="O35" t="s">
        <v>1221</v>
      </c>
      <c r="P35" t="s">
        <v>1268</v>
      </c>
    </row>
    <row r="36" spans="1:16" x14ac:dyDescent="0.35">
      <c r="A36" s="1">
        <f t="shared" si="1"/>
        <v>35</v>
      </c>
      <c r="B36" s="1" t="s">
        <v>966</v>
      </c>
      <c r="C36" t="s">
        <v>965</v>
      </c>
      <c r="D36" t="s">
        <v>89</v>
      </c>
      <c r="E36" s="33" t="s">
        <v>82</v>
      </c>
      <c r="F36" s="33" t="s">
        <v>7</v>
      </c>
      <c r="G36" s="33" t="s">
        <v>7</v>
      </c>
      <c r="H36" s="33" t="s">
        <v>7</v>
      </c>
      <c r="I36" s="33" t="s">
        <v>8</v>
      </c>
      <c r="J36" s="33" t="s">
        <v>7</v>
      </c>
      <c r="K36" s="34">
        <v>0.6</v>
      </c>
      <c r="L36" s="34" t="str">
        <f>IF(Noms_de_les_cases45[[#This Row],[Nivell 
d''us (%)]]&gt;0.7,"Habitual",IF(Noms_de_les_cases45[[#This Row],[Nivell 
d''us (%)]]&lt;0.3,"Minoritari","Ocasional"))</f>
        <v>Ocasional</v>
      </c>
      <c r="M36" s="33" t="s">
        <v>78</v>
      </c>
      <c r="N36" s="33" t="s">
        <v>17</v>
      </c>
      <c r="O36" t="s">
        <v>1218</v>
      </c>
      <c r="P36" t="s">
        <v>1224</v>
      </c>
    </row>
    <row r="37" spans="1:16" x14ac:dyDescent="0.35">
      <c r="A37" s="1">
        <f t="shared" si="1"/>
        <v>36</v>
      </c>
      <c r="B37" s="1" t="s">
        <v>179</v>
      </c>
      <c r="C37" t="s">
        <v>180</v>
      </c>
      <c r="D37" t="s">
        <v>181</v>
      </c>
      <c r="E37" s="33" t="s">
        <v>82</v>
      </c>
      <c r="F37" s="33" t="s">
        <v>7</v>
      </c>
      <c r="G37" s="33" t="s">
        <v>7</v>
      </c>
      <c r="H37" s="33" t="s">
        <v>7</v>
      </c>
      <c r="I37" s="33" t="s">
        <v>7</v>
      </c>
      <c r="J37" s="33" t="s">
        <v>7</v>
      </c>
      <c r="K37" s="34">
        <v>0.8</v>
      </c>
      <c r="L37" s="34" t="str">
        <f>IF(Noms_de_les_cases45[[#This Row],[Nivell 
d''us (%)]]&gt;0.7,"Habitual",IF(Noms_de_les_cases45[[#This Row],[Nivell 
d''us (%)]]&lt;0.3,"Minoritari","Ocasional"))</f>
        <v>Habitual</v>
      </c>
      <c r="M37" s="33" t="s">
        <v>15</v>
      </c>
      <c r="N37" s="33" t="s">
        <v>17</v>
      </c>
      <c r="O37" t="s">
        <v>1235</v>
      </c>
      <c r="P37" t="s">
        <v>1226</v>
      </c>
    </row>
    <row r="38" spans="1:16" x14ac:dyDescent="0.35">
      <c r="A38" s="1">
        <f t="shared" si="1"/>
        <v>37</v>
      </c>
      <c r="B38" s="1" t="s">
        <v>694</v>
      </c>
      <c r="C38" t="s">
        <v>695</v>
      </c>
      <c r="D38" t="s">
        <v>84</v>
      </c>
      <c r="E38" s="33" t="s">
        <v>82</v>
      </c>
      <c r="F38" s="33" t="s">
        <v>7</v>
      </c>
      <c r="G38" s="33" t="s">
        <v>7</v>
      </c>
      <c r="H38" s="33" t="s">
        <v>7</v>
      </c>
      <c r="I38" s="33" t="s">
        <v>7</v>
      </c>
      <c r="J38" s="33" t="s">
        <v>7</v>
      </c>
      <c r="K38" s="34">
        <v>0.6</v>
      </c>
      <c r="L38" s="34" t="str">
        <f>IF(Noms_de_les_cases45[[#This Row],[Nivell 
d''us (%)]]&gt;0.7,"Habitual",IF(Noms_de_les_cases45[[#This Row],[Nivell 
d''us (%)]]&lt;0.3,"Minoritari","Ocasional"))</f>
        <v>Ocasional</v>
      </c>
      <c r="M38" s="33" t="s">
        <v>16</v>
      </c>
      <c r="N38" s="33" t="s">
        <v>17</v>
      </c>
      <c r="O38" t="s">
        <v>1234</v>
      </c>
      <c r="P38" t="s">
        <v>1233</v>
      </c>
    </row>
    <row r="39" spans="1:16" x14ac:dyDescent="0.35">
      <c r="A39" s="1">
        <f t="shared" si="1"/>
        <v>38</v>
      </c>
      <c r="B39" s="1" t="s">
        <v>978</v>
      </c>
      <c r="C39" t="s">
        <v>975</v>
      </c>
      <c r="D39" t="s">
        <v>89</v>
      </c>
      <c r="E39" s="33" t="s">
        <v>82</v>
      </c>
      <c r="F39" s="33" t="s">
        <v>7</v>
      </c>
      <c r="G39" s="33" t="s">
        <v>7</v>
      </c>
      <c r="H39" s="33" t="s">
        <v>7</v>
      </c>
      <c r="I39" s="33" t="s">
        <v>8</v>
      </c>
      <c r="J39" s="33" t="s">
        <v>7</v>
      </c>
      <c r="K39" s="34">
        <v>0.6</v>
      </c>
      <c r="L39" s="34" t="str">
        <f>IF(Noms_de_les_cases45[[#This Row],[Nivell 
d''us (%)]]&gt;0.7,"Habitual",IF(Noms_de_les_cases45[[#This Row],[Nivell 
d''us (%)]]&lt;0.3,"Minoritari","Ocasional"))</f>
        <v>Ocasional</v>
      </c>
      <c r="M39" s="33" t="s">
        <v>78</v>
      </c>
      <c r="N39" s="33" t="s">
        <v>19</v>
      </c>
      <c r="O39" t="s">
        <v>1235</v>
      </c>
      <c r="P39" t="s">
        <v>1226</v>
      </c>
    </row>
    <row r="40" spans="1:16" x14ac:dyDescent="0.35">
      <c r="A40" s="1">
        <f t="shared" si="1"/>
        <v>39</v>
      </c>
      <c r="B40" s="1" t="s">
        <v>193</v>
      </c>
      <c r="C40" t="s">
        <v>192</v>
      </c>
      <c r="D40" t="s">
        <v>91</v>
      </c>
      <c r="E40" s="33" t="s">
        <v>82</v>
      </c>
      <c r="F40" s="33" t="s">
        <v>7</v>
      </c>
      <c r="G40" s="33" t="s">
        <v>7</v>
      </c>
      <c r="H40" s="33" t="s">
        <v>7</v>
      </c>
      <c r="I40" s="33" t="s">
        <v>8</v>
      </c>
      <c r="J40" s="33" t="s">
        <v>8</v>
      </c>
      <c r="K40" s="34">
        <v>0.2</v>
      </c>
      <c r="L40" s="34" t="str">
        <f>IF(Noms_de_les_cases45[[#This Row],[Nivell 
d''us (%)]]&gt;0.7,"Habitual",IF(Noms_de_les_cases45[[#This Row],[Nivell 
d''us (%)]]&lt;0.3,"Minoritari","Ocasional"))</f>
        <v>Minoritari</v>
      </c>
      <c r="M40" s="33" t="s">
        <v>38</v>
      </c>
      <c r="N40" s="33" t="s">
        <v>17</v>
      </c>
      <c r="O40" t="s">
        <v>1221</v>
      </c>
      <c r="P40" t="s">
        <v>1268</v>
      </c>
    </row>
    <row r="41" spans="1:16" x14ac:dyDescent="0.35">
      <c r="A41" s="1">
        <f t="shared" si="1"/>
        <v>40</v>
      </c>
      <c r="B41" s="1" t="s">
        <v>1326</v>
      </c>
      <c r="C41" t="s">
        <v>131</v>
      </c>
      <c r="D41" t="s">
        <v>90</v>
      </c>
      <c r="E41" s="33" t="s">
        <v>82</v>
      </c>
      <c r="F41" s="33" t="s">
        <v>7</v>
      </c>
      <c r="G41" s="33" t="s">
        <v>7</v>
      </c>
      <c r="H41" s="33" t="s">
        <v>7</v>
      </c>
      <c r="I41" s="33" t="s">
        <v>8</v>
      </c>
      <c r="J41" s="33" t="s">
        <v>8</v>
      </c>
      <c r="K41" s="34">
        <v>0.4</v>
      </c>
      <c r="L41" s="34" t="str">
        <f>IF(Noms_de_les_cases45[[#This Row],[Nivell 
d''us (%)]]&gt;0.7,"Habitual",IF(Noms_de_les_cases45[[#This Row],[Nivell 
d''us (%)]]&lt;0.3,"Minoritari","Ocasional"))</f>
        <v>Ocasional</v>
      </c>
      <c r="M41" s="33" t="s">
        <v>14</v>
      </c>
      <c r="N41" s="33" t="s">
        <v>17</v>
      </c>
      <c r="O41" t="s">
        <v>1218</v>
      </c>
      <c r="P41" t="s">
        <v>1228</v>
      </c>
    </row>
    <row r="42" spans="1:16" x14ac:dyDescent="0.35">
      <c r="A42" s="1">
        <f t="shared" si="1"/>
        <v>41</v>
      </c>
      <c r="B42" s="1" t="s">
        <v>381</v>
      </c>
      <c r="C42" t="s">
        <v>383</v>
      </c>
      <c r="D42" t="s">
        <v>92</v>
      </c>
      <c r="E42" s="33" t="s">
        <v>82</v>
      </c>
      <c r="F42" s="33" t="s">
        <v>7</v>
      </c>
      <c r="G42" s="33" t="s">
        <v>7</v>
      </c>
      <c r="H42" s="33" t="s">
        <v>7</v>
      </c>
      <c r="I42" s="33" t="s">
        <v>7</v>
      </c>
      <c r="J42" s="33" t="s">
        <v>8</v>
      </c>
      <c r="K42" s="34">
        <v>0.2</v>
      </c>
      <c r="L42" s="34" t="str">
        <f>IF(Noms_de_les_cases45[[#This Row],[Nivell 
d''us (%)]]&gt;0.7,"Habitual",IF(Noms_de_les_cases45[[#This Row],[Nivell 
d''us (%)]]&lt;0.3,"Minoritari","Ocasional"))</f>
        <v>Minoritari</v>
      </c>
      <c r="M42" s="33" t="s">
        <v>15</v>
      </c>
      <c r="N42" s="33" t="s">
        <v>19</v>
      </c>
      <c r="O42" t="s">
        <v>1221</v>
      </c>
      <c r="P42" t="s">
        <v>1270</v>
      </c>
    </row>
    <row r="43" spans="1:16" x14ac:dyDescent="0.35">
      <c r="A43" s="1">
        <f t="shared" si="1"/>
        <v>42</v>
      </c>
      <c r="B43" s="1" t="s">
        <v>386</v>
      </c>
      <c r="C43" t="s">
        <v>387</v>
      </c>
      <c r="D43" t="s">
        <v>92</v>
      </c>
      <c r="E43" s="33" t="s">
        <v>82</v>
      </c>
      <c r="F43" s="33" t="s">
        <v>7</v>
      </c>
      <c r="G43" s="33" t="s">
        <v>7</v>
      </c>
      <c r="H43" s="33" t="s">
        <v>7</v>
      </c>
      <c r="I43" s="33" t="s">
        <v>7</v>
      </c>
      <c r="J43" s="33" t="s">
        <v>8</v>
      </c>
      <c r="K43" s="34">
        <v>0.4</v>
      </c>
      <c r="L43" s="34" t="str">
        <f>IF(Noms_de_les_cases45[[#This Row],[Nivell 
d''us (%)]]&gt;0.7,"Habitual",IF(Noms_de_les_cases45[[#This Row],[Nivell 
d''us (%)]]&lt;0.3,"Minoritari","Ocasional"))</f>
        <v>Ocasional</v>
      </c>
      <c r="M43" s="33" t="s">
        <v>15</v>
      </c>
      <c r="N43" s="33" t="s">
        <v>17</v>
      </c>
      <c r="O43" t="s">
        <v>1221</v>
      </c>
      <c r="P43" t="s">
        <v>1239</v>
      </c>
    </row>
    <row r="44" spans="1:16" x14ac:dyDescent="0.35">
      <c r="A44" s="1">
        <f t="shared" si="1"/>
        <v>43</v>
      </c>
      <c r="B44" s="1" t="s">
        <v>653</v>
      </c>
      <c r="C44" t="s">
        <v>651</v>
      </c>
      <c r="D44" t="s">
        <v>24</v>
      </c>
      <c r="E44" s="33" t="s">
        <v>82</v>
      </c>
      <c r="F44" s="33" t="s">
        <v>7</v>
      </c>
      <c r="G44" s="33" t="s">
        <v>7</v>
      </c>
      <c r="H44" s="33" t="s">
        <v>7</v>
      </c>
      <c r="I44" s="33" t="s">
        <v>8</v>
      </c>
      <c r="J44" s="33" t="s">
        <v>8</v>
      </c>
      <c r="K44" s="34">
        <v>0.4</v>
      </c>
      <c r="L44" s="34" t="str">
        <f>IF(Noms_de_les_cases45[[#This Row],[Nivell 
d''us (%)]]&gt;0.7,"Habitual",IF(Noms_de_les_cases45[[#This Row],[Nivell 
d''us (%)]]&lt;0.3,"Minoritari","Ocasional"))</f>
        <v>Ocasional</v>
      </c>
      <c r="M44" s="33" t="s">
        <v>15</v>
      </c>
      <c r="N44" s="33" t="s">
        <v>18</v>
      </c>
      <c r="O44" t="s">
        <v>1238</v>
      </c>
      <c r="P44" t="s">
        <v>1227</v>
      </c>
    </row>
    <row r="45" spans="1:16" x14ac:dyDescent="0.35">
      <c r="A45" s="1">
        <f t="shared" si="1"/>
        <v>44</v>
      </c>
      <c r="B45" s="1" t="s">
        <v>416</v>
      </c>
      <c r="C45" t="s">
        <v>415</v>
      </c>
      <c r="D45" t="s">
        <v>86</v>
      </c>
      <c r="E45" s="33" t="s">
        <v>82</v>
      </c>
      <c r="F45" s="33" t="s">
        <v>7</v>
      </c>
      <c r="G45" s="33" t="s">
        <v>7</v>
      </c>
      <c r="H45" s="33" t="s">
        <v>7</v>
      </c>
      <c r="I45" s="33" t="s">
        <v>8</v>
      </c>
      <c r="J45" s="33" t="s">
        <v>8</v>
      </c>
      <c r="K45" s="34">
        <v>0.4</v>
      </c>
      <c r="L45" s="34" t="str">
        <f>IF(Noms_de_les_cases45[[#This Row],[Nivell 
d''us (%)]]&gt;0.7,"Habitual",IF(Noms_de_les_cases45[[#This Row],[Nivell 
d''us (%)]]&lt;0.3,"Minoritari","Ocasional"))</f>
        <v>Ocasional</v>
      </c>
      <c r="M45" s="33" t="s">
        <v>78</v>
      </c>
      <c r="N45" s="33" t="s">
        <v>17</v>
      </c>
      <c r="O45" t="s">
        <v>1219</v>
      </c>
      <c r="P45" t="s">
        <v>1225</v>
      </c>
    </row>
    <row r="46" spans="1:16" x14ac:dyDescent="0.35">
      <c r="A46" s="1">
        <f t="shared" si="1"/>
        <v>45</v>
      </c>
      <c r="B46" s="1" t="s">
        <v>478</v>
      </c>
      <c r="C46" t="s">
        <v>479</v>
      </c>
      <c r="D46" t="s">
        <v>87</v>
      </c>
      <c r="E46" s="33" t="s">
        <v>82</v>
      </c>
      <c r="F46" s="33" t="s">
        <v>7</v>
      </c>
      <c r="G46" s="33" t="s">
        <v>7</v>
      </c>
      <c r="H46" s="33" t="s">
        <v>7</v>
      </c>
      <c r="I46" s="33" t="s">
        <v>7</v>
      </c>
      <c r="J46" s="33" t="s">
        <v>7</v>
      </c>
      <c r="K46" s="34">
        <v>0.6</v>
      </c>
      <c r="L46" s="34" t="str">
        <f>IF(Noms_de_les_cases45[[#This Row],[Nivell 
d''us (%)]]&gt;0.7,"Habitual",IF(Noms_de_les_cases45[[#This Row],[Nivell 
d''us (%)]]&lt;0.3,"Minoritari","Ocasional"))</f>
        <v>Ocasional</v>
      </c>
      <c r="M46" s="33" t="s">
        <v>78</v>
      </c>
      <c r="N46" s="33" t="s">
        <v>17</v>
      </c>
      <c r="O46" t="s">
        <v>1235</v>
      </c>
      <c r="P46" t="s">
        <v>1226</v>
      </c>
    </row>
    <row r="47" spans="1:16" x14ac:dyDescent="0.35">
      <c r="A47" s="1">
        <f t="shared" si="1"/>
        <v>46</v>
      </c>
      <c r="B47" s="1" t="s">
        <v>98</v>
      </c>
      <c r="C47" t="s">
        <v>94</v>
      </c>
      <c r="D47" t="s">
        <v>90</v>
      </c>
      <c r="E47" s="33" t="s">
        <v>82</v>
      </c>
      <c r="F47" s="33" t="s">
        <v>7</v>
      </c>
      <c r="G47" s="33" t="s">
        <v>7</v>
      </c>
      <c r="H47" s="33" t="s">
        <v>7</v>
      </c>
      <c r="I47" s="33" t="s">
        <v>8</v>
      </c>
      <c r="J47" s="33" t="s">
        <v>7</v>
      </c>
      <c r="K47" s="34">
        <v>0.6</v>
      </c>
      <c r="L47" s="34" t="str">
        <f>IF(Noms_de_les_cases45[[#This Row],[Nivell 
d''us (%)]]&gt;0.7,"Habitual",IF(Noms_de_les_cases45[[#This Row],[Nivell 
d''us (%)]]&lt;0.3,"Minoritari","Ocasional"))</f>
        <v>Ocasional</v>
      </c>
      <c r="M47" s="33" t="s">
        <v>14</v>
      </c>
      <c r="N47" s="33" t="s">
        <v>17</v>
      </c>
      <c r="O47" t="s">
        <v>1218</v>
      </c>
      <c r="P47" t="s">
        <v>1224</v>
      </c>
    </row>
    <row r="48" spans="1:16" x14ac:dyDescent="0.35">
      <c r="A48" s="1">
        <f t="shared" si="1"/>
        <v>47</v>
      </c>
      <c r="B48" s="1" t="s">
        <v>1151</v>
      </c>
      <c r="C48" t="s">
        <v>728</v>
      </c>
      <c r="D48" t="s">
        <v>84</v>
      </c>
      <c r="E48" s="33" t="s">
        <v>82</v>
      </c>
      <c r="F48" s="33" t="s">
        <v>7</v>
      </c>
      <c r="G48" s="33" t="s">
        <v>7</v>
      </c>
      <c r="H48" s="33" t="s">
        <v>7</v>
      </c>
      <c r="I48" s="33" t="s">
        <v>8</v>
      </c>
      <c r="J48" s="33" t="s">
        <v>7</v>
      </c>
      <c r="K48" s="34">
        <v>0.6</v>
      </c>
      <c r="L48" s="34" t="str">
        <f>IF(Noms_de_les_cases45[[#This Row],[Nivell 
d''us (%)]]&gt;0.7,"Habitual",IF(Noms_de_les_cases45[[#This Row],[Nivell 
d''us (%)]]&lt;0.3,"Minoritari","Ocasional"))</f>
        <v>Ocasional</v>
      </c>
      <c r="M48" s="33" t="s">
        <v>38</v>
      </c>
      <c r="N48" s="33" t="s">
        <v>18</v>
      </c>
      <c r="O48" t="s">
        <v>1221</v>
      </c>
      <c r="P48" t="s">
        <v>1268</v>
      </c>
    </row>
    <row r="49" spans="1:16" x14ac:dyDescent="0.35">
      <c r="A49" s="1">
        <f t="shared" si="1"/>
        <v>48</v>
      </c>
      <c r="B49" s="1" t="s">
        <v>1514</v>
      </c>
      <c r="C49" t="s">
        <v>1216</v>
      </c>
      <c r="D49" t="s">
        <v>92</v>
      </c>
      <c r="E49" s="33" t="s">
        <v>82</v>
      </c>
      <c r="F49" s="33" t="s">
        <v>7</v>
      </c>
      <c r="G49" s="33" t="s">
        <v>7</v>
      </c>
      <c r="H49" s="33" t="s">
        <v>7</v>
      </c>
      <c r="I49" s="33" t="s">
        <v>8</v>
      </c>
      <c r="J49" s="33" t="s">
        <v>8</v>
      </c>
      <c r="K49" s="34">
        <v>0.2</v>
      </c>
      <c r="L49" s="34" t="str">
        <f>IF(Noms_de_les_cases45[[#This Row],[Nivell 
d''us (%)]]&gt;0.7,"Habitual",IF(Noms_de_les_cases45[[#This Row],[Nivell 
d''us (%)]]&lt;0.3,"Minoritari","Ocasional"))</f>
        <v>Minoritari</v>
      </c>
      <c r="M49" s="33" t="s">
        <v>78</v>
      </c>
      <c r="N49" s="33" t="s">
        <v>17</v>
      </c>
      <c r="O49" t="s">
        <v>1218</v>
      </c>
      <c r="P49" t="s">
        <v>1224</v>
      </c>
    </row>
    <row r="50" spans="1:16" x14ac:dyDescent="0.35">
      <c r="A50" s="1">
        <f t="shared" si="1"/>
        <v>49</v>
      </c>
      <c r="B50" s="1" t="s">
        <v>153</v>
      </c>
      <c r="C50" t="s">
        <v>150</v>
      </c>
      <c r="D50" t="s">
        <v>89</v>
      </c>
      <c r="E50" s="33" t="s">
        <v>82</v>
      </c>
      <c r="F50" s="33" t="s">
        <v>7</v>
      </c>
      <c r="G50" s="33" t="s">
        <v>7</v>
      </c>
      <c r="H50" s="33" t="s">
        <v>7</v>
      </c>
      <c r="I50" s="33" t="s">
        <v>8</v>
      </c>
      <c r="J50" s="33" t="s">
        <v>7</v>
      </c>
      <c r="K50" s="34">
        <v>0.6</v>
      </c>
      <c r="L50" s="34" t="str">
        <f>IF(Noms_de_les_cases45[[#This Row],[Nivell 
d''us (%)]]&gt;0.7,"Habitual",IF(Noms_de_les_cases45[[#This Row],[Nivell 
d''us (%)]]&lt;0.3,"Minoritari","Ocasional"))</f>
        <v>Ocasional</v>
      </c>
      <c r="M50" s="33" t="s">
        <v>78</v>
      </c>
      <c r="N50" s="33" t="s">
        <v>17</v>
      </c>
      <c r="O50" t="s">
        <v>1219</v>
      </c>
      <c r="P50" t="s">
        <v>1225</v>
      </c>
    </row>
    <row r="51" spans="1:16" x14ac:dyDescent="0.35">
      <c r="A51" s="1">
        <f t="shared" si="1"/>
        <v>50</v>
      </c>
      <c r="B51" s="1" t="s">
        <v>1506</v>
      </c>
      <c r="C51" s="8" t="s">
        <v>142</v>
      </c>
      <c r="D51" t="s">
        <v>90</v>
      </c>
      <c r="E51" s="33" t="s">
        <v>82</v>
      </c>
      <c r="F51" s="33" t="s">
        <v>7</v>
      </c>
      <c r="G51" s="33" t="s">
        <v>7</v>
      </c>
      <c r="H51" s="33" t="s">
        <v>7</v>
      </c>
      <c r="I51" s="33" t="s">
        <v>8</v>
      </c>
      <c r="J51" s="33" t="s">
        <v>8</v>
      </c>
      <c r="K51" s="34">
        <v>0.2</v>
      </c>
      <c r="L51" s="34" t="str">
        <f>IF(Noms_de_les_cases45[[#This Row],[Nivell 
d''us (%)]]&gt;0.7,"Habitual",IF(Noms_de_les_cases45[[#This Row],[Nivell 
d''us (%)]]&lt;0.3,"Minoritari","Ocasional"))</f>
        <v>Minoritari</v>
      </c>
      <c r="M51" s="33" t="s">
        <v>78</v>
      </c>
      <c r="N51" s="33" t="s">
        <v>17</v>
      </c>
      <c r="O51" t="s">
        <v>1219</v>
      </c>
      <c r="P51" t="s">
        <v>1225</v>
      </c>
    </row>
    <row r="52" spans="1:16" x14ac:dyDescent="0.35">
      <c r="A52" s="1">
        <f t="shared" si="1"/>
        <v>51</v>
      </c>
      <c r="B52" s="1" t="s">
        <v>646</v>
      </c>
      <c r="C52" t="s">
        <v>647</v>
      </c>
      <c r="D52" t="s">
        <v>84</v>
      </c>
      <c r="E52" s="33" t="s">
        <v>82</v>
      </c>
      <c r="F52" s="33" t="s">
        <v>7</v>
      </c>
      <c r="G52" s="33" t="s">
        <v>7</v>
      </c>
      <c r="H52" s="33" t="s">
        <v>7</v>
      </c>
      <c r="I52" s="33" t="s">
        <v>7</v>
      </c>
      <c r="J52" s="33" t="s">
        <v>7</v>
      </c>
      <c r="K52" s="34">
        <v>0.8</v>
      </c>
      <c r="L52" s="34" t="str">
        <f>IF(Noms_de_les_cases45[[#This Row],[Nivell 
d''us (%)]]&gt;0.7,"Habitual",IF(Noms_de_les_cases45[[#This Row],[Nivell 
d''us (%)]]&lt;0.3,"Minoritari","Ocasional"))</f>
        <v>Habitual</v>
      </c>
      <c r="M52" s="33" t="s">
        <v>281</v>
      </c>
      <c r="N52" s="33" t="s">
        <v>20</v>
      </c>
      <c r="O52" t="s">
        <v>1221</v>
      </c>
      <c r="P52" t="s">
        <v>1271</v>
      </c>
    </row>
    <row r="53" spans="1:16" x14ac:dyDescent="0.35">
      <c r="A53" s="1">
        <f t="shared" si="1"/>
        <v>52</v>
      </c>
      <c r="B53" s="1" t="s">
        <v>968</v>
      </c>
      <c r="C53" t="s">
        <v>967</v>
      </c>
      <c r="D53" t="s">
        <v>89</v>
      </c>
      <c r="E53" s="33" t="s">
        <v>82</v>
      </c>
      <c r="F53" s="33" t="s">
        <v>7</v>
      </c>
      <c r="G53" s="33" t="s">
        <v>7</v>
      </c>
      <c r="H53" s="33" t="s">
        <v>7</v>
      </c>
      <c r="I53" s="33" t="s">
        <v>7</v>
      </c>
      <c r="J53" s="33" t="s">
        <v>7</v>
      </c>
      <c r="K53" s="34">
        <v>1</v>
      </c>
      <c r="L53" s="34" t="str">
        <f>IF(Noms_de_les_cases45[[#This Row],[Nivell 
d''us (%)]]&gt;0.7,"Habitual",IF(Noms_de_les_cases45[[#This Row],[Nivell 
d''us (%)]]&lt;0.3,"Minoritari","Ocasional"))</f>
        <v>Habitual</v>
      </c>
      <c r="M53" s="33" t="s">
        <v>14</v>
      </c>
      <c r="N53" s="33" t="s">
        <v>18</v>
      </c>
      <c r="O53" t="s">
        <v>1218</v>
      </c>
      <c r="P53" t="s">
        <v>1228</v>
      </c>
    </row>
    <row r="54" spans="1:16" x14ac:dyDescent="0.35">
      <c r="A54" s="1">
        <f t="shared" si="1"/>
        <v>53</v>
      </c>
      <c r="B54" s="1" t="s">
        <v>1171</v>
      </c>
      <c r="C54" t="s">
        <v>297</v>
      </c>
      <c r="D54" t="s">
        <v>92</v>
      </c>
      <c r="E54" s="33" t="s">
        <v>82</v>
      </c>
      <c r="F54" s="33" t="s">
        <v>7</v>
      </c>
      <c r="G54" s="33" t="s">
        <v>7</v>
      </c>
      <c r="H54" s="33" t="s">
        <v>7</v>
      </c>
      <c r="I54" s="33" t="s">
        <v>7</v>
      </c>
      <c r="J54" s="33" t="s">
        <v>7</v>
      </c>
      <c r="K54" s="34">
        <v>1</v>
      </c>
      <c r="L54" s="34" t="str">
        <f>IF(Noms_de_les_cases45[[#This Row],[Nivell 
d''us (%)]]&gt;0.7,"Habitual",IF(Noms_de_les_cases45[[#This Row],[Nivell 
d''us (%)]]&lt;0.3,"Minoritari","Ocasional"))</f>
        <v>Habitual</v>
      </c>
      <c r="M54" s="33" t="s">
        <v>78</v>
      </c>
      <c r="N54" s="33" t="s">
        <v>20</v>
      </c>
      <c r="O54" t="s">
        <v>1219</v>
      </c>
      <c r="P54" t="s">
        <v>1225</v>
      </c>
    </row>
    <row r="55" spans="1:16" x14ac:dyDescent="0.35">
      <c r="A55" s="1">
        <f t="shared" si="1"/>
        <v>54</v>
      </c>
      <c r="B55" s="1" t="s">
        <v>144</v>
      </c>
      <c r="C55" t="s">
        <v>145</v>
      </c>
      <c r="D55" t="s">
        <v>90</v>
      </c>
      <c r="E55" s="33" t="s">
        <v>82</v>
      </c>
      <c r="F55" s="33" t="s">
        <v>7</v>
      </c>
      <c r="G55" s="33" t="s">
        <v>7</v>
      </c>
      <c r="H55" s="33" t="s">
        <v>8</v>
      </c>
      <c r="I55" s="33" t="s">
        <v>7</v>
      </c>
      <c r="J55" s="33" t="s">
        <v>8</v>
      </c>
      <c r="K55" s="34">
        <v>0.2</v>
      </c>
      <c r="L55" s="34" t="str">
        <f>IF(Noms_de_les_cases45[[#This Row],[Nivell 
d''us (%)]]&gt;0.7,"Habitual",IF(Noms_de_les_cases45[[#This Row],[Nivell 
d''us (%)]]&lt;0.3,"Minoritari","Ocasional"))</f>
        <v>Minoritari</v>
      </c>
      <c r="M55" s="33" t="s">
        <v>78</v>
      </c>
      <c r="N55" s="33" t="s">
        <v>19</v>
      </c>
      <c r="O55" t="s">
        <v>1238</v>
      </c>
      <c r="P55" t="s">
        <v>1226</v>
      </c>
    </row>
    <row r="56" spans="1:16" x14ac:dyDescent="0.35">
      <c r="A56" s="1">
        <f t="shared" si="1"/>
        <v>55</v>
      </c>
      <c r="B56" s="1" t="s">
        <v>326</v>
      </c>
      <c r="C56" t="s">
        <v>327</v>
      </c>
      <c r="D56" t="s">
        <v>92</v>
      </c>
      <c r="E56" s="33" t="s">
        <v>82</v>
      </c>
      <c r="F56" s="33" t="s">
        <v>7</v>
      </c>
      <c r="G56" s="33" t="s">
        <v>7</v>
      </c>
      <c r="H56" s="33" t="s">
        <v>7</v>
      </c>
      <c r="I56" s="33" t="s">
        <v>7</v>
      </c>
      <c r="J56" s="33" t="s">
        <v>7</v>
      </c>
      <c r="K56" s="34">
        <v>1</v>
      </c>
      <c r="L56" s="34" t="str">
        <f>IF(Noms_de_les_cases45[[#This Row],[Nivell 
d''us (%)]]&gt;0.7,"Habitual",IF(Noms_de_les_cases45[[#This Row],[Nivell 
d''us (%)]]&lt;0.3,"Minoritari","Ocasional"))</f>
        <v>Habitual</v>
      </c>
      <c r="M56" s="33" t="s">
        <v>78</v>
      </c>
      <c r="N56" s="33" t="s">
        <v>17</v>
      </c>
      <c r="O56" t="s">
        <v>1218</v>
      </c>
      <c r="P56" t="s">
        <v>1224</v>
      </c>
    </row>
    <row r="57" spans="1:16" x14ac:dyDescent="0.35">
      <c r="A57" s="1">
        <f t="shared" si="1"/>
        <v>56</v>
      </c>
      <c r="B57" s="1" t="s">
        <v>822</v>
      </c>
      <c r="C57" t="s">
        <v>823</v>
      </c>
      <c r="D57" t="s">
        <v>24</v>
      </c>
      <c r="E57" s="33" t="s">
        <v>82</v>
      </c>
      <c r="F57" s="33" t="s">
        <v>7</v>
      </c>
      <c r="G57" s="33" t="s">
        <v>7</v>
      </c>
      <c r="H57" s="33" t="s">
        <v>8</v>
      </c>
      <c r="I57" s="33" t="s">
        <v>7</v>
      </c>
      <c r="J57" s="33" t="s">
        <v>8</v>
      </c>
      <c r="K57" s="34">
        <v>0.4</v>
      </c>
      <c r="L57" s="34" t="str">
        <f>IF(Noms_de_les_cases45[[#This Row],[Nivell 
d''us (%)]]&gt;0.7,"Habitual",IF(Noms_de_les_cases45[[#This Row],[Nivell 
d''us (%)]]&lt;0.3,"Minoritari","Ocasional"))</f>
        <v>Ocasional</v>
      </c>
      <c r="M57" s="33" t="s">
        <v>14</v>
      </c>
      <c r="N57" s="33" t="s">
        <v>17</v>
      </c>
      <c r="O57" t="s">
        <v>1218</v>
      </c>
      <c r="P57" t="s">
        <v>1228</v>
      </c>
    </row>
    <row r="58" spans="1:16" x14ac:dyDescent="0.35">
      <c r="A58" s="1">
        <f t="shared" si="1"/>
        <v>57</v>
      </c>
      <c r="B58" s="1" t="s">
        <v>1460</v>
      </c>
      <c r="C58" t="s">
        <v>930</v>
      </c>
      <c r="D58" t="s">
        <v>89</v>
      </c>
      <c r="E58" s="33" t="s">
        <v>82</v>
      </c>
      <c r="F58" s="33" t="s">
        <v>7</v>
      </c>
      <c r="G58" s="33" t="s">
        <v>7</v>
      </c>
      <c r="H58" s="33" t="s">
        <v>7</v>
      </c>
      <c r="I58" s="33" t="s">
        <v>8</v>
      </c>
      <c r="J58" s="33" t="s">
        <v>8</v>
      </c>
      <c r="K58" s="34">
        <v>0.2</v>
      </c>
      <c r="L58" s="34" t="str">
        <f>IF(Noms_de_les_cases45[[#This Row],[Nivell 
d''us (%)]]&gt;0.7,"Habitual",IF(Noms_de_les_cases45[[#This Row],[Nivell 
d''us (%)]]&lt;0.3,"Minoritari","Ocasional"))</f>
        <v>Minoritari</v>
      </c>
      <c r="M58" s="33" t="s">
        <v>38</v>
      </c>
      <c r="N58" s="33" t="s">
        <v>17</v>
      </c>
      <c r="O58" t="s">
        <v>1218</v>
      </c>
      <c r="P58" t="s">
        <v>1268</v>
      </c>
    </row>
    <row r="59" spans="1:16" x14ac:dyDescent="0.35">
      <c r="A59" s="1">
        <f t="shared" si="1"/>
        <v>58</v>
      </c>
      <c r="B59" s="1" t="s">
        <v>826</v>
      </c>
      <c r="C59" t="s">
        <v>827</v>
      </c>
      <c r="D59" t="s">
        <v>181</v>
      </c>
      <c r="E59" s="33" t="s">
        <v>82</v>
      </c>
      <c r="F59" s="33" t="s">
        <v>7</v>
      </c>
      <c r="G59" s="33" t="s">
        <v>7</v>
      </c>
      <c r="H59" s="33" t="s">
        <v>7</v>
      </c>
      <c r="I59" s="33" t="s">
        <v>7</v>
      </c>
      <c r="J59" s="33" t="s">
        <v>7</v>
      </c>
      <c r="K59" s="34">
        <v>0.6</v>
      </c>
      <c r="L59" s="34" t="str">
        <f>IF(Noms_de_les_cases45[[#This Row],[Nivell 
d''us (%)]]&gt;0.7,"Habitual",IF(Noms_de_les_cases45[[#This Row],[Nivell 
d''us (%)]]&lt;0.3,"Minoritari","Ocasional"))</f>
        <v>Ocasional</v>
      </c>
      <c r="M59" s="33" t="s">
        <v>38</v>
      </c>
      <c r="N59" s="33" t="s">
        <v>17</v>
      </c>
      <c r="O59" t="s">
        <v>1235</v>
      </c>
      <c r="P59" t="s">
        <v>1230</v>
      </c>
    </row>
    <row r="60" spans="1:16" x14ac:dyDescent="0.35">
      <c r="A60" s="1">
        <f t="shared" si="1"/>
        <v>59</v>
      </c>
      <c r="B60" s="1" t="s">
        <v>1464</v>
      </c>
      <c r="C60" t="s">
        <v>952</v>
      </c>
      <c r="D60" t="s">
        <v>89</v>
      </c>
      <c r="E60" s="33" t="s">
        <v>82</v>
      </c>
      <c r="F60" s="33" t="s">
        <v>7</v>
      </c>
      <c r="G60" s="33" t="s">
        <v>7</v>
      </c>
      <c r="H60" s="33" t="s">
        <v>7</v>
      </c>
      <c r="I60" s="33" t="s">
        <v>8</v>
      </c>
      <c r="J60" s="33" t="s">
        <v>8</v>
      </c>
      <c r="K60" s="34">
        <v>0.2</v>
      </c>
      <c r="L60" s="34" t="str">
        <f>IF(Noms_de_les_cases45[[#This Row],[Nivell 
d''us (%)]]&gt;0.7,"Habitual",IF(Noms_de_les_cases45[[#This Row],[Nivell 
d''us (%)]]&lt;0.3,"Minoritari","Ocasional"))</f>
        <v>Minoritari</v>
      </c>
      <c r="M60" s="33" t="s">
        <v>78</v>
      </c>
      <c r="N60" s="33" t="s">
        <v>17</v>
      </c>
      <c r="O60" t="s">
        <v>1218</v>
      </c>
      <c r="P60" t="s">
        <v>1224</v>
      </c>
    </row>
    <row r="61" spans="1:16" x14ac:dyDescent="0.35">
      <c r="A61" s="1">
        <f t="shared" si="1"/>
        <v>60</v>
      </c>
      <c r="B61" s="1" t="s">
        <v>906</v>
      </c>
      <c r="C61" t="s">
        <v>905</v>
      </c>
      <c r="D61" t="s">
        <v>181</v>
      </c>
      <c r="E61" s="33" t="s">
        <v>82</v>
      </c>
      <c r="F61" s="33" t="s">
        <v>7</v>
      </c>
      <c r="G61" s="33" t="s">
        <v>7</v>
      </c>
      <c r="H61" s="33" t="s">
        <v>7</v>
      </c>
      <c r="I61" s="33" t="s">
        <v>8</v>
      </c>
      <c r="J61" s="33" t="s">
        <v>7</v>
      </c>
      <c r="K61" s="34">
        <v>1</v>
      </c>
      <c r="L61" s="34" t="str">
        <f>IF(Noms_de_les_cases45[[#This Row],[Nivell 
d''us (%)]]&gt;0.7,"Habitual",IF(Noms_de_les_cases45[[#This Row],[Nivell 
d''us (%)]]&lt;0.3,"Minoritari","Ocasional"))</f>
        <v>Habitual</v>
      </c>
      <c r="M61" s="33" t="s">
        <v>78</v>
      </c>
      <c r="N61" s="33" t="s">
        <v>18</v>
      </c>
      <c r="O61" t="s">
        <v>1219</v>
      </c>
      <c r="P61" t="s">
        <v>1225</v>
      </c>
    </row>
    <row r="62" spans="1:16" x14ac:dyDescent="0.35">
      <c r="A62" s="1">
        <f t="shared" si="1"/>
        <v>61</v>
      </c>
      <c r="B62" s="1" t="s">
        <v>1349</v>
      </c>
      <c r="C62" t="s">
        <v>1346</v>
      </c>
      <c r="D62" t="s">
        <v>6</v>
      </c>
      <c r="E62" s="33" t="s">
        <v>82</v>
      </c>
      <c r="F62" s="33" t="s">
        <v>7</v>
      </c>
      <c r="G62" s="33" t="s">
        <v>7</v>
      </c>
      <c r="H62" s="33" t="s">
        <v>7</v>
      </c>
      <c r="I62" s="33" t="s">
        <v>8</v>
      </c>
      <c r="J62" s="33" t="s">
        <v>8</v>
      </c>
      <c r="K62" s="34">
        <v>0.2</v>
      </c>
      <c r="L62" s="34" t="str">
        <f>IF(Noms_de_les_cases45[[#This Row],[Nivell 
d''us (%)]]&gt;0.7,"Habitual",IF(Noms_de_les_cases45[[#This Row],[Nivell 
d''us (%)]]&lt;0.3,"Minoritari","Ocasional"))</f>
        <v>Minoritari</v>
      </c>
      <c r="M62" s="33" t="s">
        <v>78</v>
      </c>
      <c r="N62" s="33" t="s">
        <v>17</v>
      </c>
      <c r="O62" t="s">
        <v>1219</v>
      </c>
      <c r="P62" t="s">
        <v>1225</v>
      </c>
    </row>
    <row r="63" spans="1:16" x14ac:dyDescent="0.35">
      <c r="A63" s="1">
        <f t="shared" si="1"/>
        <v>62</v>
      </c>
      <c r="B63" s="1" t="s">
        <v>414</v>
      </c>
      <c r="C63" t="s">
        <v>415</v>
      </c>
      <c r="D63" t="s">
        <v>86</v>
      </c>
      <c r="E63" s="33" t="s">
        <v>82</v>
      </c>
      <c r="F63" s="33" t="s">
        <v>7</v>
      </c>
      <c r="G63" s="33" t="s">
        <v>7</v>
      </c>
      <c r="H63" s="33" t="s">
        <v>7</v>
      </c>
      <c r="I63" s="33" t="s">
        <v>7</v>
      </c>
      <c r="J63" s="33" t="s">
        <v>7</v>
      </c>
      <c r="K63" s="34">
        <v>0.6</v>
      </c>
      <c r="L63" s="34" t="str">
        <f>IF(Noms_de_les_cases45[[#This Row],[Nivell 
d''us (%)]]&gt;0.7,"Habitual",IF(Noms_de_les_cases45[[#This Row],[Nivell 
d''us (%)]]&lt;0.3,"Minoritari","Ocasional"))</f>
        <v>Ocasional</v>
      </c>
      <c r="M63" s="33" t="s">
        <v>78</v>
      </c>
      <c r="N63" s="33" t="s">
        <v>17</v>
      </c>
      <c r="O63" t="s">
        <v>1219</v>
      </c>
      <c r="P63" t="s">
        <v>1225</v>
      </c>
    </row>
    <row r="64" spans="1:16" x14ac:dyDescent="0.35">
      <c r="A64" s="1">
        <f t="shared" si="1"/>
        <v>63</v>
      </c>
      <c r="B64" s="1" t="s">
        <v>1468</v>
      </c>
      <c r="C64" t="s">
        <v>965</v>
      </c>
      <c r="D64" t="s">
        <v>89</v>
      </c>
      <c r="E64" s="33" t="s">
        <v>82</v>
      </c>
      <c r="F64" s="33" t="s">
        <v>7</v>
      </c>
      <c r="G64" s="33" t="s">
        <v>7</v>
      </c>
      <c r="H64" s="33" t="s">
        <v>7</v>
      </c>
      <c r="I64" s="33" t="s">
        <v>8</v>
      </c>
      <c r="J64" s="33" t="s">
        <v>8</v>
      </c>
      <c r="K64" s="34">
        <v>0.2</v>
      </c>
      <c r="L64" s="34" t="str">
        <f>IF(Noms_de_les_cases45[[#This Row],[Nivell 
d''us (%)]]&gt;0.7,"Habitual",IF(Noms_de_les_cases45[[#This Row],[Nivell 
d''us (%)]]&lt;0.3,"Minoritari","Ocasional"))</f>
        <v>Minoritari</v>
      </c>
      <c r="M64" s="33" t="s">
        <v>38</v>
      </c>
      <c r="N64" s="33" t="s">
        <v>17</v>
      </c>
      <c r="O64" t="s">
        <v>1218</v>
      </c>
      <c r="P64" t="s">
        <v>1268</v>
      </c>
    </row>
    <row r="65" spans="1:16" x14ac:dyDescent="0.35">
      <c r="A65" s="1">
        <f t="shared" si="1"/>
        <v>64</v>
      </c>
      <c r="B65" s="1" t="s">
        <v>808</v>
      </c>
      <c r="C65" t="s">
        <v>809</v>
      </c>
      <c r="D65" t="s">
        <v>24</v>
      </c>
      <c r="E65" s="33" t="s">
        <v>82</v>
      </c>
      <c r="F65" s="33" t="s">
        <v>7</v>
      </c>
      <c r="G65" s="33" t="s">
        <v>7</v>
      </c>
      <c r="H65" s="33" t="s">
        <v>7</v>
      </c>
      <c r="I65" s="33" t="s">
        <v>7</v>
      </c>
      <c r="J65" s="33" t="s">
        <v>7</v>
      </c>
      <c r="K65" s="34">
        <v>0.8</v>
      </c>
      <c r="L65" s="34" t="str">
        <f>IF(Noms_de_les_cases45[[#This Row],[Nivell 
d''us (%)]]&gt;0.7,"Habitual",IF(Noms_de_les_cases45[[#This Row],[Nivell 
d''us (%)]]&lt;0.3,"Minoritari","Ocasional"))</f>
        <v>Habitual</v>
      </c>
      <c r="M65" s="33" t="s">
        <v>15</v>
      </c>
      <c r="N65" s="33" t="s">
        <v>17</v>
      </c>
      <c r="O65" t="s">
        <v>1221</v>
      </c>
      <c r="P65" t="s">
        <v>1268</v>
      </c>
    </row>
    <row r="66" spans="1:16" x14ac:dyDescent="0.35">
      <c r="A66" s="1">
        <f t="shared" si="1"/>
        <v>65</v>
      </c>
      <c r="B66" s="1" t="s">
        <v>856</v>
      </c>
      <c r="C66" t="s">
        <v>911</v>
      </c>
      <c r="D66" t="s">
        <v>89</v>
      </c>
      <c r="E66" s="33" t="s">
        <v>82</v>
      </c>
      <c r="F66" s="33" t="s">
        <v>7</v>
      </c>
      <c r="G66" s="33" t="s">
        <v>7</v>
      </c>
      <c r="H66" s="33" t="s">
        <v>7</v>
      </c>
      <c r="I66" s="33" t="s">
        <v>7</v>
      </c>
      <c r="J66" s="33" t="s">
        <v>7</v>
      </c>
      <c r="K66" s="34">
        <v>0.6</v>
      </c>
      <c r="L66" s="34" t="str">
        <f>IF(Noms_de_les_cases45[[#This Row],[Nivell 
d''us (%)]]&gt;0.7,"Habitual",IF(Noms_de_les_cases45[[#This Row],[Nivell 
d''us (%)]]&lt;0.3,"Minoritari","Ocasional"))</f>
        <v>Ocasional</v>
      </c>
      <c r="M66" s="33" t="s">
        <v>38</v>
      </c>
      <c r="N66" s="33" t="s">
        <v>17</v>
      </c>
      <c r="O66" t="s">
        <v>1221</v>
      </c>
      <c r="P66" t="s">
        <v>1268</v>
      </c>
    </row>
    <row r="67" spans="1:16" x14ac:dyDescent="0.35">
      <c r="A67" s="1">
        <f t="shared" ref="A67:A130" si="2">A66+1</f>
        <v>66</v>
      </c>
      <c r="B67" s="1" t="s">
        <v>323</v>
      </c>
      <c r="C67" t="s">
        <v>322</v>
      </c>
      <c r="D67" t="s">
        <v>92</v>
      </c>
      <c r="E67" s="33" t="s">
        <v>82</v>
      </c>
      <c r="F67" s="33" t="s">
        <v>7</v>
      </c>
      <c r="G67" s="33" t="s">
        <v>7</v>
      </c>
      <c r="H67" s="33" t="s">
        <v>7</v>
      </c>
      <c r="I67" s="33" t="s">
        <v>8</v>
      </c>
      <c r="J67" s="33" t="s">
        <v>8</v>
      </c>
      <c r="K67" s="34">
        <v>0.4</v>
      </c>
      <c r="L67" s="34" t="str">
        <f>IF(Noms_de_les_cases45[[#This Row],[Nivell 
d''us (%)]]&gt;0.7,"Habitual",IF(Noms_de_les_cases45[[#This Row],[Nivell 
d''us (%)]]&lt;0.3,"Minoritari","Ocasional"))</f>
        <v>Ocasional</v>
      </c>
      <c r="M67" s="33" t="s">
        <v>15</v>
      </c>
      <c r="N67" s="33" t="s">
        <v>19</v>
      </c>
      <c r="O67" t="s">
        <v>1221</v>
      </c>
      <c r="P67" t="s">
        <v>1270</v>
      </c>
    </row>
    <row r="68" spans="1:16" x14ac:dyDescent="0.35">
      <c r="A68" s="1">
        <f t="shared" si="2"/>
        <v>67</v>
      </c>
      <c r="B68" s="1" t="s">
        <v>868</v>
      </c>
      <c r="C68" t="s">
        <v>869</v>
      </c>
      <c r="D68" t="s">
        <v>181</v>
      </c>
      <c r="E68" s="33" t="s">
        <v>82</v>
      </c>
      <c r="F68" s="33" t="s">
        <v>7</v>
      </c>
      <c r="G68" s="33" t="s">
        <v>8</v>
      </c>
      <c r="H68" s="33" t="s">
        <v>7</v>
      </c>
      <c r="I68" s="33" t="s">
        <v>7</v>
      </c>
      <c r="J68" s="33" t="s">
        <v>8</v>
      </c>
      <c r="K68" s="34">
        <v>0.4</v>
      </c>
      <c r="L68" s="34" t="str">
        <f>IF(Noms_de_les_cases45[[#This Row],[Nivell 
d''us (%)]]&gt;0.7,"Habitual",IF(Noms_de_les_cases45[[#This Row],[Nivell 
d''us (%)]]&lt;0.3,"Minoritari","Ocasional"))</f>
        <v>Ocasional</v>
      </c>
      <c r="M68" s="33" t="s">
        <v>15</v>
      </c>
      <c r="N68" s="33" t="s">
        <v>17</v>
      </c>
      <c r="O68" t="s">
        <v>1221</v>
      </c>
      <c r="P68" t="s">
        <v>1270</v>
      </c>
    </row>
    <row r="69" spans="1:16" x14ac:dyDescent="0.35">
      <c r="A69" s="1">
        <f t="shared" si="2"/>
        <v>68</v>
      </c>
      <c r="B69" s="1" t="s">
        <v>1338</v>
      </c>
      <c r="C69" t="s">
        <v>841</v>
      </c>
      <c r="D69" t="s">
        <v>181</v>
      </c>
      <c r="E69" s="33" t="s">
        <v>81</v>
      </c>
      <c r="F69" s="33" t="s">
        <v>7</v>
      </c>
      <c r="G69" s="33" t="s">
        <v>7</v>
      </c>
      <c r="H69" s="33" t="s">
        <v>7</v>
      </c>
      <c r="I69" s="33" t="s">
        <v>8</v>
      </c>
      <c r="J69" s="33" t="s">
        <v>8</v>
      </c>
      <c r="K69" s="34">
        <v>0.4</v>
      </c>
      <c r="L69" s="34" t="str">
        <f>IF(Noms_de_les_cases45[[#This Row],[Nivell 
d''us (%)]]&gt;0.7,"Habitual",IF(Noms_de_les_cases45[[#This Row],[Nivell 
d''us (%)]]&lt;0.3,"Minoritari","Ocasional"))</f>
        <v>Ocasional</v>
      </c>
      <c r="M69" s="33" t="s">
        <v>14</v>
      </c>
      <c r="N69" s="33" t="s">
        <v>17</v>
      </c>
      <c r="O69" t="s">
        <v>1218</v>
      </c>
      <c r="P69" t="s">
        <v>1228</v>
      </c>
    </row>
    <row r="70" spans="1:16" x14ac:dyDescent="0.35">
      <c r="A70" s="1">
        <f t="shared" si="2"/>
        <v>69</v>
      </c>
      <c r="B70" s="1" t="s">
        <v>1384</v>
      </c>
      <c r="C70" t="s">
        <v>462</v>
      </c>
      <c r="D70" t="s">
        <v>86</v>
      </c>
      <c r="E70" s="33" t="s">
        <v>82</v>
      </c>
      <c r="F70" s="33" t="s">
        <v>7</v>
      </c>
      <c r="G70" s="33" t="s">
        <v>8</v>
      </c>
      <c r="H70" s="33" t="s">
        <v>7</v>
      </c>
      <c r="I70" s="33" t="s">
        <v>7</v>
      </c>
      <c r="J70" s="33" t="s">
        <v>8</v>
      </c>
      <c r="K70" s="34">
        <v>0.2</v>
      </c>
      <c r="L70" s="34" t="str">
        <f>IF(Noms_de_les_cases45[[#This Row],[Nivell 
d''us (%)]]&gt;0.7,"Habitual",IF(Noms_de_les_cases45[[#This Row],[Nivell 
d''us (%)]]&lt;0.3,"Minoritari","Ocasional"))</f>
        <v>Minoritari</v>
      </c>
      <c r="M70" s="33" t="s">
        <v>15</v>
      </c>
      <c r="N70" s="33" t="s">
        <v>19</v>
      </c>
      <c r="O70" t="s">
        <v>1221</v>
      </c>
      <c r="P70" t="s">
        <v>1270</v>
      </c>
    </row>
    <row r="71" spans="1:16" x14ac:dyDescent="0.35">
      <c r="A71" s="1">
        <f t="shared" si="2"/>
        <v>70</v>
      </c>
      <c r="B71" s="1" t="s">
        <v>1385</v>
      </c>
      <c r="C71" t="s">
        <v>919</v>
      </c>
      <c r="D71" t="s">
        <v>89</v>
      </c>
      <c r="E71" s="33" t="s">
        <v>82</v>
      </c>
      <c r="F71" s="33" t="s">
        <v>7</v>
      </c>
      <c r="G71" s="33" t="s">
        <v>7</v>
      </c>
      <c r="H71" s="33" t="s">
        <v>7</v>
      </c>
      <c r="I71" s="33" t="s">
        <v>8</v>
      </c>
      <c r="J71" s="33" t="s">
        <v>7</v>
      </c>
      <c r="K71" s="34">
        <v>1</v>
      </c>
      <c r="L71" s="34" t="str">
        <f>IF(Noms_de_les_cases45[[#This Row],[Nivell 
d''us (%)]]&gt;0.7,"Habitual",IF(Noms_de_les_cases45[[#This Row],[Nivell 
d''us (%)]]&lt;0.3,"Minoritari","Ocasional"))</f>
        <v>Habitual</v>
      </c>
      <c r="M71" s="33" t="s">
        <v>78</v>
      </c>
      <c r="N71" s="33" t="s">
        <v>18</v>
      </c>
      <c r="O71" t="s">
        <v>1218</v>
      </c>
      <c r="P71" t="s">
        <v>1224</v>
      </c>
    </row>
    <row r="72" spans="1:16" x14ac:dyDescent="0.35">
      <c r="A72" s="1">
        <f t="shared" si="2"/>
        <v>71</v>
      </c>
      <c r="B72" s="1" t="s">
        <v>1386</v>
      </c>
      <c r="C72" t="s">
        <v>1083</v>
      </c>
      <c r="D72" t="s">
        <v>85</v>
      </c>
      <c r="E72" s="33" t="s">
        <v>81</v>
      </c>
      <c r="F72" s="33" t="s">
        <v>7</v>
      </c>
      <c r="G72" s="33" t="s">
        <v>7</v>
      </c>
      <c r="H72" s="33" t="s">
        <v>7</v>
      </c>
      <c r="I72" s="33" t="s">
        <v>7</v>
      </c>
      <c r="J72" s="33" t="s">
        <v>7</v>
      </c>
      <c r="K72" s="34">
        <v>0.6</v>
      </c>
      <c r="L72" s="34" t="str">
        <f>IF(Noms_de_les_cases45[[#This Row],[Nivell 
d''us (%)]]&gt;0.7,"Habitual",IF(Noms_de_les_cases45[[#This Row],[Nivell 
d''us (%)]]&lt;0.3,"Minoritari","Ocasional"))</f>
        <v>Ocasional</v>
      </c>
      <c r="M72" s="33" t="s">
        <v>78</v>
      </c>
      <c r="N72" s="33" t="s">
        <v>17</v>
      </c>
      <c r="O72" t="s">
        <v>1218</v>
      </c>
      <c r="P72" t="s">
        <v>1224</v>
      </c>
    </row>
    <row r="73" spans="1:16" x14ac:dyDescent="0.35">
      <c r="A73" s="1">
        <f t="shared" si="2"/>
        <v>72</v>
      </c>
      <c r="B73" s="1" t="s">
        <v>1387</v>
      </c>
      <c r="C73" t="s">
        <v>119</v>
      </c>
      <c r="D73" t="s">
        <v>91</v>
      </c>
      <c r="E73" s="33" t="s">
        <v>81</v>
      </c>
      <c r="F73" s="33" t="s">
        <v>7</v>
      </c>
      <c r="G73" s="33" t="s">
        <v>7</v>
      </c>
      <c r="H73" s="33" t="s">
        <v>7</v>
      </c>
      <c r="I73" s="33" t="s">
        <v>7</v>
      </c>
      <c r="J73" s="33" t="s">
        <v>7</v>
      </c>
      <c r="K73" s="34">
        <v>1</v>
      </c>
      <c r="L73" s="34" t="str">
        <f>IF(Noms_de_les_cases45[[#This Row],[Nivell 
d''us (%)]]&gt;0.7,"Habitual",IF(Noms_de_les_cases45[[#This Row],[Nivell 
d''us (%)]]&lt;0.3,"Minoritari","Ocasional"))</f>
        <v>Habitual</v>
      </c>
      <c r="M73" s="33" t="s">
        <v>16</v>
      </c>
      <c r="N73" s="33" t="s">
        <v>18</v>
      </c>
      <c r="O73" t="s">
        <v>1234</v>
      </c>
      <c r="P73" t="s">
        <v>1233</v>
      </c>
    </row>
    <row r="74" spans="1:16" x14ac:dyDescent="0.35">
      <c r="A74" s="1">
        <f t="shared" si="2"/>
        <v>73</v>
      </c>
      <c r="B74" s="1" t="s">
        <v>1388</v>
      </c>
      <c r="C74" t="s">
        <v>309</v>
      </c>
      <c r="D74" t="s">
        <v>86</v>
      </c>
      <c r="E74" s="33" t="s">
        <v>81</v>
      </c>
      <c r="F74" s="33" t="s">
        <v>7</v>
      </c>
      <c r="G74" s="33" t="s">
        <v>7</v>
      </c>
      <c r="H74" s="33" t="s">
        <v>7</v>
      </c>
      <c r="I74" s="33" t="s">
        <v>7</v>
      </c>
      <c r="J74" s="33" t="s">
        <v>7</v>
      </c>
      <c r="K74" s="34">
        <v>0.6</v>
      </c>
      <c r="L74" s="34" t="str">
        <f>IF(Noms_de_les_cases45[[#This Row],[Nivell 
d''us (%)]]&gt;0.7,"Habitual",IF(Noms_de_les_cases45[[#This Row],[Nivell 
d''us (%)]]&lt;0.3,"Minoritari","Ocasional"))</f>
        <v>Ocasional</v>
      </c>
      <c r="M74" s="33" t="s">
        <v>14</v>
      </c>
      <c r="N74" s="33" t="s">
        <v>17</v>
      </c>
      <c r="O74" t="s">
        <v>1218</v>
      </c>
      <c r="P74" t="s">
        <v>1228</v>
      </c>
    </row>
    <row r="75" spans="1:16" x14ac:dyDescent="0.35">
      <c r="A75" s="1">
        <f t="shared" si="2"/>
        <v>74</v>
      </c>
      <c r="B75" s="1" t="s">
        <v>1389</v>
      </c>
      <c r="C75" t="s">
        <v>841</v>
      </c>
      <c r="D75" t="s">
        <v>181</v>
      </c>
      <c r="E75" s="33" t="s">
        <v>81</v>
      </c>
      <c r="F75" s="33" t="s">
        <v>7</v>
      </c>
      <c r="G75" s="33" t="s">
        <v>7</v>
      </c>
      <c r="H75" s="33" t="s">
        <v>7</v>
      </c>
      <c r="I75" s="33" t="s">
        <v>7</v>
      </c>
      <c r="J75" s="33" t="s">
        <v>7</v>
      </c>
      <c r="K75" s="34">
        <v>1</v>
      </c>
      <c r="L75" s="34" t="str">
        <f>IF(Noms_de_les_cases45[[#This Row],[Nivell 
d''us (%)]]&gt;0.7,"Habitual",IF(Noms_de_les_cases45[[#This Row],[Nivell 
d''us (%)]]&lt;0.3,"Minoritari","Ocasional"))</f>
        <v>Habitual</v>
      </c>
      <c r="M75" s="33" t="s">
        <v>14</v>
      </c>
      <c r="N75" s="33" t="s">
        <v>17</v>
      </c>
      <c r="O75" t="s">
        <v>1218</v>
      </c>
      <c r="P75" t="s">
        <v>1228</v>
      </c>
    </row>
    <row r="76" spans="1:16" x14ac:dyDescent="0.35">
      <c r="A76" s="1">
        <f t="shared" si="2"/>
        <v>75</v>
      </c>
      <c r="B76" s="1" t="s">
        <v>1519</v>
      </c>
      <c r="C76" t="s">
        <v>337</v>
      </c>
      <c r="D76" t="s">
        <v>92</v>
      </c>
      <c r="E76" s="33" t="s">
        <v>81</v>
      </c>
      <c r="F76" s="33" t="s">
        <v>7</v>
      </c>
      <c r="G76" s="33" t="s">
        <v>7</v>
      </c>
      <c r="H76" s="33" t="s">
        <v>8</v>
      </c>
      <c r="I76" s="33" t="s">
        <v>7</v>
      </c>
      <c r="J76" s="33" t="s">
        <v>8</v>
      </c>
      <c r="K76" s="34">
        <v>0.4</v>
      </c>
      <c r="L76" s="34" t="str">
        <f>IF(Noms_de_les_cases45[[#This Row],[Nivell 
d''us (%)]]&gt;0.7,"Habitual",IF(Noms_de_les_cases45[[#This Row],[Nivell 
d''us (%)]]&lt;0.3,"Minoritari","Ocasional"))</f>
        <v>Ocasional</v>
      </c>
      <c r="M76" s="33" t="s">
        <v>78</v>
      </c>
      <c r="N76" s="33" t="s">
        <v>17</v>
      </c>
      <c r="O76" t="s">
        <v>1219</v>
      </c>
      <c r="P76" t="s">
        <v>1225</v>
      </c>
    </row>
    <row r="77" spans="1:16" x14ac:dyDescent="0.35">
      <c r="A77" s="1">
        <f t="shared" si="2"/>
        <v>76</v>
      </c>
      <c r="B77" s="1" t="s">
        <v>1390</v>
      </c>
      <c r="C77" t="s">
        <v>997</v>
      </c>
      <c r="D77" t="s">
        <v>89</v>
      </c>
      <c r="E77" s="33" t="s">
        <v>81</v>
      </c>
      <c r="F77" s="33" t="s">
        <v>7</v>
      </c>
      <c r="G77" s="33" t="s">
        <v>7</v>
      </c>
      <c r="H77" s="33" t="s">
        <v>7</v>
      </c>
      <c r="I77" s="33" t="s">
        <v>8</v>
      </c>
      <c r="J77" s="33" t="s">
        <v>7</v>
      </c>
      <c r="K77" s="34">
        <v>0.6</v>
      </c>
      <c r="L77" s="34" t="str">
        <f>IF(Noms_de_les_cases45[[#This Row],[Nivell 
d''us (%)]]&gt;0.7,"Habitual",IF(Noms_de_les_cases45[[#This Row],[Nivell 
d''us (%)]]&lt;0.3,"Minoritari","Ocasional"))</f>
        <v>Ocasional</v>
      </c>
      <c r="M77" s="33" t="s">
        <v>14</v>
      </c>
      <c r="N77" s="33" t="s">
        <v>17</v>
      </c>
      <c r="O77" t="s">
        <v>1218</v>
      </c>
      <c r="P77" t="s">
        <v>1273</v>
      </c>
    </row>
    <row r="78" spans="1:16" x14ac:dyDescent="0.35">
      <c r="A78" s="1">
        <f t="shared" si="2"/>
        <v>77</v>
      </c>
      <c r="B78" s="1" t="s">
        <v>1391</v>
      </c>
      <c r="C78" t="s">
        <v>322</v>
      </c>
      <c r="D78" t="s">
        <v>92</v>
      </c>
      <c r="E78" s="33" t="s">
        <v>81</v>
      </c>
      <c r="F78" s="33" t="s">
        <v>7</v>
      </c>
      <c r="G78" s="33" t="s">
        <v>7</v>
      </c>
      <c r="H78" s="33" t="s">
        <v>7</v>
      </c>
      <c r="I78" s="33" t="s">
        <v>8</v>
      </c>
      <c r="J78" s="33" t="s">
        <v>7</v>
      </c>
      <c r="K78" s="34">
        <v>0.8</v>
      </c>
      <c r="L78" s="34" t="str">
        <f>IF(Noms_de_les_cases45[[#This Row],[Nivell 
d''us (%)]]&gt;0.7,"Habitual",IF(Noms_de_les_cases45[[#This Row],[Nivell 
d''us (%)]]&lt;0.3,"Minoritari","Ocasional"))</f>
        <v>Habitual</v>
      </c>
      <c r="M78" s="33" t="s">
        <v>14</v>
      </c>
      <c r="N78" s="33" t="s">
        <v>19</v>
      </c>
      <c r="O78" t="s">
        <v>1218</v>
      </c>
      <c r="P78" t="s">
        <v>1228</v>
      </c>
    </row>
    <row r="79" spans="1:16" x14ac:dyDescent="0.35">
      <c r="A79" s="1">
        <f t="shared" si="2"/>
        <v>78</v>
      </c>
      <c r="B79" s="1" t="s">
        <v>1392</v>
      </c>
      <c r="C79" t="s">
        <v>723</v>
      </c>
      <c r="D79" t="s">
        <v>84</v>
      </c>
      <c r="E79" s="33" t="s">
        <v>81</v>
      </c>
      <c r="F79" s="33" t="s">
        <v>7</v>
      </c>
      <c r="G79" s="33" t="s">
        <v>7</v>
      </c>
      <c r="H79" s="33" t="s">
        <v>7</v>
      </c>
      <c r="I79" s="33" t="s">
        <v>8</v>
      </c>
      <c r="J79" s="33" t="s">
        <v>7</v>
      </c>
      <c r="K79" s="34">
        <v>0.8</v>
      </c>
      <c r="L79" s="34" t="str">
        <f>IF(Noms_de_les_cases45[[#This Row],[Nivell 
d''us (%)]]&gt;0.7,"Habitual",IF(Noms_de_les_cases45[[#This Row],[Nivell 
d''us (%)]]&lt;0.3,"Minoritari","Ocasional"))</f>
        <v>Habitual</v>
      </c>
      <c r="M79" s="33" t="s">
        <v>14</v>
      </c>
      <c r="N79" s="33" t="s">
        <v>17</v>
      </c>
      <c r="O79" t="s">
        <v>1218</v>
      </c>
      <c r="P79" t="s">
        <v>1228</v>
      </c>
    </row>
    <row r="80" spans="1:16" x14ac:dyDescent="0.35">
      <c r="A80" s="1">
        <f t="shared" si="2"/>
        <v>79</v>
      </c>
      <c r="B80" s="1" t="s">
        <v>1394</v>
      </c>
      <c r="C80" t="s">
        <v>554</v>
      </c>
      <c r="D80" t="s">
        <v>85</v>
      </c>
      <c r="E80" s="33" t="s">
        <v>81</v>
      </c>
      <c r="F80" s="33" t="s">
        <v>7</v>
      </c>
      <c r="G80" s="33" t="s">
        <v>7</v>
      </c>
      <c r="H80" s="33" t="s">
        <v>7</v>
      </c>
      <c r="I80" s="33" t="s">
        <v>7</v>
      </c>
      <c r="J80" s="33" t="s">
        <v>7</v>
      </c>
      <c r="K80" s="34">
        <v>1</v>
      </c>
      <c r="L80" s="34" t="str">
        <f>IF(Noms_de_les_cases45[[#This Row],[Nivell 
d''us (%)]]&gt;0.7,"Habitual",IF(Noms_de_les_cases45[[#This Row],[Nivell 
d''us (%)]]&lt;0.3,"Minoritari","Ocasional"))</f>
        <v>Habitual</v>
      </c>
      <c r="M80" s="33" t="s">
        <v>14</v>
      </c>
      <c r="N80" s="33" t="s">
        <v>17</v>
      </c>
      <c r="O80" t="s">
        <v>1218</v>
      </c>
      <c r="P80" t="s">
        <v>1228</v>
      </c>
    </row>
    <row r="81" spans="1:16" x14ac:dyDescent="0.35">
      <c r="A81" s="1">
        <f t="shared" si="2"/>
        <v>80</v>
      </c>
      <c r="B81" s="1" t="s">
        <v>1502</v>
      </c>
      <c r="C81" t="s">
        <v>75</v>
      </c>
      <c r="D81" t="s">
        <v>6</v>
      </c>
      <c r="E81" s="33" t="s">
        <v>81</v>
      </c>
      <c r="F81" s="33" t="s">
        <v>7</v>
      </c>
      <c r="G81" s="33" t="s">
        <v>7</v>
      </c>
      <c r="H81" s="33" t="s">
        <v>7</v>
      </c>
      <c r="I81" s="33" t="s">
        <v>8</v>
      </c>
      <c r="J81" s="33" t="s">
        <v>8</v>
      </c>
      <c r="K81" s="34">
        <v>0.2</v>
      </c>
      <c r="L81" s="34" t="str">
        <f>IF(Noms_de_les_cases45[[#This Row],[Nivell 
d''us (%)]]&gt;0.7,"Habitual",IF(Noms_de_les_cases45[[#This Row],[Nivell 
d''us (%)]]&lt;0.3,"Minoritari","Ocasional"))</f>
        <v>Minoritari</v>
      </c>
      <c r="M81" s="33" t="s">
        <v>78</v>
      </c>
      <c r="N81" s="33" t="s">
        <v>17</v>
      </c>
      <c r="O81" t="s">
        <v>1219</v>
      </c>
      <c r="P81" t="s">
        <v>1225</v>
      </c>
    </row>
    <row r="82" spans="1:16" x14ac:dyDescent="0.35">
      <c r="A82" s="1">
        <f t="shared" si="2"/>
        <v>81</v>
      </c>
      <c r="B82" s="1" t="s">
        <v>1395</v>
      </c>
      <c r="C82" t="s">
        <v>230</v>
      </c>
      <c r="D82" t="s">
        <v>88</v>
      </c>
      <c r="E82" s="33" t="s">
        <v>81</v>
      </c>
      <c r="F82" s="33" t="s">
        <v>7</v>
      </c>
      <c r="G82" s="33" t="s">
        <v>7</v>
      </c>
      <c r="H82" s="33" t="s">
        <v>7</v>
      </c>
      <c r="I82" s="33" t="s">
        <v>7</v>
      </c>
      <c r="J82" s="33" t="s">
        <v>7</v>
      </c>
      <c r="K82" s="34">
        <v>0.6</v>
      </c>
      <c r="L82" s="34" t="str">
        <f>IF(Noms_de_les_cases45[[#This Row],[Nivell 
d''us (%)]]&gt;0.7,"Habitual",IF(Noms_de_les_cases45[[#This Row],[Nivell 
d''us (%)]]&lt;0.3,"Minoritari","Ocasional"))</f>
        <v>Ocasional</v>
      </c>
      <c r="M82" s="33" t="s">
        <v>78</v>
      </c>
      <c r="N82" s="33" t="s">
        <v>17</v>
      </c>
      <c r="O82" t="s">
        <v>1235</v>
      </c>
      <c r="P82" t="s">
        <v>1226</v>
      </c>
    </row>
    <row r="83" spans="1:16" x14ac:dyDescent="0.35">
      <c r="A83" s="1">
        <f t="shared" si="2"/>
        <v>82</v>
      </c>
      <c r="B83" s="1" t="s">
        <v>1396</v>
      </c>
      <c r="C83" t="s">
        <v>60</v>
      </c>
      <c r="D83" t="s">
        <v>6</v>
      </c>
      <c r="E83" s="33" t="s">
        <v>81</v>
      </c>
      <c r="F83" s="33" t="s">
        <v>7</v>
      </c>
      <c r="G83" s="33" t="s">
        <v>7</v>
      </c>
      <c r="H83" s="33" t="s">
        <v>7</v>
      </c>
      <c r="I83" s="33" t="s">
        <v>7</v>
      </c>
      <c r="J83" s="33" t="s">
        <v>7</v>
      </c>
      <c r="K83" s="34">
        <v>1</v>
      </c>
      <c r="L83" s="34" t="str">
        <f>IF(Noms_de_les_cases45[[#This Row],[Nivell 
d''us (%)]]&gt;0.7,"Habitual",IF(Noms_de_les_cases45[[#This Row],[Nivell 
d''us (%)]]&lt;0.3,"Minoritari","Ocasional"))</f>
        <v>Habitual</v>
      </c>
      <c r="M83" s="33" t="s">
        <v>78</v>
      </c>
      <c r="N83" s="33" t="s">
        <v>17</v>
      </c>
      <c r="O83" t="s">
        <v>1218</v>
      </c>
      <c r="P83" t="s">
        <v>1224</v>
      </c>
    </row>
    <row r="84" spans="1:16" x14ac:dyDescent="0.35">
      <c r="A84" s="1">
        <f t="shared" si="2"/>
        <v>83</v>
      </c>
      <c r="B84" s="1" t="s">
        <v>1494</v>
      </c>
      <c r="C84" t="s">
        <v>1495</v>
      </c>
      <c r="D84" t="s">
        <v>6</v>
      </c>
      <c r="E84" s="33" t="s">
        <v>81</v>
      </c>
      <c r="F84" s="33" t="s">
        <v>7</v>
      </c>
      <c r="G84" s="33" t="s">
        <v>7</v>
      </c>
      <c r="H84" s="33" t="s">
        <v>7</v>
      </c>
      <c r="I84" s="33" t="s">
        <v>8</v>
      </c>
      <c r="J84" s="33" t="s">
        <v>8</v>
      </c>
      <c r="K84" s="34">
        <v>0.2</v>
      </c>
      <c r="L84" s="34" t="str">
        <f>IF(Noms_de_les_cases45[[#This Row],[Nivell 
d''us (%)]]&gt;0.7,"Habitual",IF(Noms_de_les_cases45[[#This Row],[Nivell 
d''us (%)]]&lt;0.3,"Minoritari","Ocasional"))</f>
        <v>Minoritari</v>
      </c>
      <c r="M84" s="33" t="s">
        <v>78</v>
      </c>
      <c r="N84" s="33" t="s">
        <v>17</v>
      </c>
      <c r="O84" t="s">
        <v>1220</v>
      </c>
      <c r="P84" t="s">
        <v>1240</v>
      </c>
    </row>
    <row r="85" spans="1:16" x14ac:dyDescent="0.35">
      <c r="A85" s="1">
        <f t="shared" si="2"/>
        <v>84</v>
      </c>
      <c r="B85" s="1" t="s">
        <v>1397</v>
      </c>
      <c r="C85" t="s">
        <v>1079</v>
      </c>
      <c r="D85" t="s">
        <v>84</v>
      </c>
      <c r="E85" s="33" t="s">
        <v>82</v>
      </c>
      <c r="F85" s="33" t="s">
        <v>7</v>
      </c>
      <c r="G85" s="33" t="s">
        <v>7</v>
      </c>
      <c r="H85" s="33" t="s">
        <v>7</v>
      </c>
      <c r="I85" s="33" t="s">
        <v>8</v>
      </c>
      <c r="J85" s="33" t="s">
        <v>8</v>
      </c>
      <c r="K85" s="34">
        <v>0.4</v>
      </c>
      <c r="L85" s="34" t="str">
        <f>IF(Noms_de_les_cases45[[#This Row],[Nivell 
d''us (%)]]&gt;0.7,"Habitual",IF(Noms_de_les_cases45[[#This Row],[Nivell 
d''us (%)]]&lt;0.3,"Minoritari","Ocasional"))</f>
        <v>Ocasional</v>
      </c>
      <c r="M85" s="33" t="s">
        <v>78</v>
      </c>
      <c r="N85" s="33" t="s">
        <v>17</v>
      </c>
      <c r="O85" t="s">
        <v>1218</v>
      </c>
      <c r="P85" t="s">
        <v>1224</v>
      </c>
    </row>
    <row r="86" spans="1:16" x14ac:dyDescent="0.35">
      <c r="A86" s="1">
        <f t="shared" si="2"/>
        <v>85</v>
      </c>
      <c r="B86" s="1" t="s">
        <v>1401</v>
      </c>
      <c r="C86" t="s">
        <v>376</v>
      </c>
      <c r="D86" t="s">
        <v>92</v>
      </c>
      <c r="E86" s="33" t="s">
        <v>81</v>
      </c>
      <c r="F86" s="33" t="s">
        <v>7</v>
      </c>
      <c r="G86" s="33" t="s">
        <v>8</v>
      </c>
      <c r="H86" s="33" t="s">
        <v>7</v>
      </c>
      <c r="I86" s="33" t="s">
        <v>8</v>
      </c>
      <c r="J86" s="33" t="s">
        <v>8</v>
      </c>
      <c r="K86" s="34">
        <v>0.2</v>
      </c>
      <c r="L86" s="34" t="str">
        <f>IF(Noms_de_les_cases45[[#This Row],[Nivell 
d''us (%)]]&gt;0.7,"Habitual",IF(Noms_de_les_cases45[[#This Row],[Nivell 
d''us (%)]]&lt;0.3,"Minoritari","Ocasional"))</f>
        <v>Minoritari</v>
      </c>
      <c r="M86" s="33" t="s">
        <v>78</v>
      </c>
      <c r="N86" s="33" t="s">
        <v>17</v>
      </c>
      <c r="O86" t="s">
        <v>1235</v>
      </c>
      <c r="P86" t="s">
        <v>1226</v>
      </c>
    </row>
    <row r="87" spans="1:16" x14ac:dyDescent="0.35">
      <c r="A87" s="1">
        <f t="shared" si="2"/>
        <v>86</v>
      </c>
      <c r="B87" s="1" t="s">
        <v>417</v>
      </c>
      <c r="C87" t="s">
        <v>415</v>
      </c>
      <c r="D87" t="s">
        <v>86</v>
      </c>
      <c r="E87" s="33" t="s">
        <v>81</v>
      </c>
      <c r="F87" s="33" t="s">
        <v>7</v>
      </c>
      <c r="G87" s="33" t="s">
        <v>7</v>
      </c>
      <c r="H87" s="33" t="s">
        <v>7</v>
      </c>
      <c r="I87" s="33" t="s">
        <v>8</v>
      </c>
      <c r="J87" s="33" t="s">
        <v>8</v>
      </c>
      <c r="K87" s="34">
        <v>0.2</v>
      </c>
      <c r="L87" s="34" t="str">
        <f>IF(Noms_de_les_cases45[[#This Row],[Nivell 
d''us (%)]]&gt;0.7,"Habitual",IF(Noms_de_les_cases45[[#This Row],[Nivell 
d''us (%)]]&lt;0.3,"Minoritari","Ocasional"))</f>
        <v>Minoritari</v>
      </c>
      <c r="M87" s="33" t="s">
        <v>78</v>
      </c>
      <c r="N87" s="33" t="s">
        <v>17</v>
      </c>
      <c r="O87" t="s">
        <v>1219</v>
      </c>
      <c r="P87" t="s">
        <v>1225</v>
      </c>
    </row>
    <row r="88" spans="1:16" x14ac:dyDescent="0.35">
      <c r="A88" s="1">
        <f t="shared" si="2"/>
        <v>87</v>
      </c>
      <c r="B88" s="1" t="s">
        <v>1402</v>
      </c>
      <c r="C88" t="s">
        <v>67</v>
      </c>
      <c r="D88" t="s">
        <v>6</v>
      </c>
      <c r="E88" s="33" t="s">
        <v>81</v>
      </c>
      <c r="F88" s="33" t="s">
        <v>7</v>
      </c>
      <c r="G88" s="33" t="s">
        <v>7</v>
      </c>
      <c r="H88" s="33" t="s">
        <v>7</v>
      </c>
      <c r="I88" s="33" t="s">
        <v>8</v>
      </c>
      <c r="J88" s="33" t="s">
        <v>8</v>
      </c>
      <c r="K88" s="34">
        <v>0.2</v>
      </c>
      <c r="L88" s="34" t="str">
        <f>IF(Noms_de_les_cases45[[#This Row],[Nivell 
d''us (%)]]&gt;0.7,"Habitual",IF(Noms_de_les_cases45[[#This Row],[Nivell 
d''us (%)]]&lt;0.3,"Minoritari","Ocasional"))</f>
        <v>Minoritari</v>
      </c>
      <c r="M88" s="33" t="s">
        <v>16</v>
      </c>
      <c r="N88" s="33" t="s">
        <v>17</v>
      </c>
      <c r="O88" t="s">
        <v>1221</v>
      </c>
      <c r="P88" t="s">
        <v>1239</v>
      </c>
    </row>
    <row r="89" spans="1:16" x14ac:dyDescent="0.35">
      <c r="A89" s="1">
        <f t="shared" si="2"/>
        <v>88</v>
      </c>
      <c r="B89" s="1" t="s">
        <v>1403</v>
      </c>
      <c r="C89" t="s">
        <v>855</v>
      </c>
      <c r="D89" t="s">
        <v>181</v>
      </c>
      <c r="E89" s="33" t="s">
        <v>81</v>
      </c>
      <c r="F89" s="33" t="s">
        <v>7</v>
      </c>
      <c r="G89" s="33" t="s">
        <v>8</v>
      </c>
      <c r="H89" s="33" t="s">
        <v>7</v>
      </c>
      <c r="I89" s="33" t="s">
        <v>8</v>
      </c>
      <c r="J89" s="33" t="s">
        <v>8</v>
      </c>
      <c r="K89" s="34">
        <v>0.4</v>
      </c>
      <c r="L89" s="34" t="str">
        <f>IF(Noms_de_les_cases45[[#This Row],[Nivell 
d''us (%)]]&gt;0.7,"Habitual",IF(Noms_de_les_cases45[[#This Row],[Nivell 
d''us (%)]]&lt;0.3,"Minoritari","Ocasional"))</f>
        <v>Ocasional</v>
      </c>
      <c r="M89" s="33" t="s">
        <v>14</v>
      </c>
      <c r="N89" s="33" t="s">
        <v>17</v>
      </c>
      <c r="O89" t="s">
        <v>1218</v>
      </c>
      <c r="P89" t="s">
        <v>1228</v>
      </c>
    </row>
    <row r="90" spans="1:16" x14ac:dyDescent="0.35">
      <c r="A90" s="1">
        <f t="shared" si="2"/>
        <v>89</v>
      </c>
      <c r="B90" s="1" t="s">
        <v>1498</v>
      </c>
      <c r="C90" t="s">
        <v>1499</v>
      </c>
      <c r="D90" t="s">
        <v>6</v>
      </c>
      <c r="E90" s="33" t="s">
        <v>81</v>
      </c>
      <c r="F90" s="33" t="s">
        <v>7</v>
      </c>
      <c r="G90" s="33" t="s">
        <v>7</v>
      </c>
      <c r="H90" s="33" t="s">
        <v>7</v>
      </c>
      <c r="I90" s="33" t="s">
        <v>8</v>
      </c>
      <c r="J90" s="33" t="s">
        <v>8</v>
      </c>
      <c r="K90" s="34">
        <v>0.2</v>
      </c>
      <c r="L90" s="34" t="str">
        <f>IF(Noms_de_les_cases45[[#This Row],[Nivell 
d''us (%)]]&gt;0.7,"Habitual",IF(Noms_de_les_cases45[[#This Row],[Nivell 
d''us (%)]]&lt;0.3,"Minoritari","Ocasional"))</f>
        <v>Minoritari</v>
      </c>
      <c r="M90" s="33" t="s">
        <v>14</v>
      </c>
      <c r="N90" s="33" t="s">
        <v>17</v>
      </c>
      <c r="O90" t="s">
        <v>1218</v>
      </c>
      <c r="P90" t="s">
        <v>1228</v>
      </c>
    </row>
    <row r="91" spans="1:16" x14ac:dyDescent="0.35">
      <c r="A91" s="1">
        <f t="shared" si="2"/>
        <v>90</v>
      </c>
      <c r="B91" s="1" t="s">
        <v>1404</v>
      </c>
      <c r="C91" t="s">
        <v>419</v>
      </c>
      <c r="D91" t="s">
        <v>86</v>
      </c>
      <c r="E91" s="33" t="s">
        <v>81</v>
      </c>
      <c r="F91" s="33" t="s">
        <v>7</v>
      </c>
      <c r="G91" s="33" t="s">
        <v>7</v>
      </c>
      <c r="H91" s="33" t="s">
        <v>7</v>
      </c>
      <c r="I91" s="33" t="s">
        <v>8</v>
      </c>
      <c r="J91" s="33" t="s">
        <v>8</v>
      </c>
      <c r="K91" s="34">
        <v>0.2</v>
      </c>
      <c r="L91" s="34" t="str">
        <f>IF(Noms_de_les_cases45[[#This Row],[Nivell 
d''us (%)]]&gt;0.7,"Habitual",IF(Noms_de_les_cases45[[#This Row],[Nivell 
d''us (%)]]&lt;0.3,"Minoritari","Ocasional"))</f>
        <v>Minoritari</v>
      </c>
      <c r="M91" s="33" t="s">
        <v>14</v>
      </c>
      <c r="N91" s="33" t="s">
        <v>17</v>
      </c>
      <c r="O91" t="s">
        <v>1218</v>
      </c>
      <c r="P91" t="s">
        <v>1228</v>
      </c>
    </row>
    <row r="92" spans="1:16" x14ac:dyDescent="0.35">
      <c r="A92" s="1">
        <f t="shared" si="2"/>
        <v>91</v>
      </c>
      <c r="B92" s="1" t="s">
        <v>1405</v>
      </c>
      <c r="C92" t="s">
        <v>883</v>
      </c>
      <c r="D92" t="s">
        <v>181</v>
      </c>
      <c r="E92" s="33" t="s">
        <v>81</v>
      </c>
      <c r="F92" s="33" t="s">
        <v>7</v>
      </c>
      <c r="G92" s="33" t="s">
        <v>7</v>
      </c>
      <c r="H92" s="33" t="s">
        <v>7</v>
      </c>
      <c r="I92" s="33" t="s">
        <v>8</v>
      </c>
      <c r="J92" s="33" t="s">
        <v>7</v>
      </c>
      <c r="K92" s="34">
        <v>0.8</v>
      </c>
      <c r="L92" s="34" t="str">
        <f>IF(Noms_de_les_cases45[[#This Row],[Nivell 
d''us (%)]]&gt;0.7,"Habitual",IF(Noms_de_les_cases45[[#This Row],[Nivell 
d''us (%)]]&lt;0.3,"Minoritari","Ocasional"))</f>
        <v>Habitual</v>
      </c>
      <c r="M92" s="33" t="s">
        <v>14</v>
      </c>
      <c r="N92" s="33" t="s">
        <v>17</v>
      </c>
      <c r="O92" t="s">
        <v>1218</v>
      </c>
      <c r="P92" t="s">
        <v>1228</v>
      </c>
    </row>
    <row r="93" spans="1:16" x14ac:dyDescent="0.35">
      <c r="A93" s="1">
        <f t="shared" si="2"/>
        <v>92</v>
      </c>
      <c r="B93" s="1" t="s">
        <v>1503</v>
      </c>
      <c r="C93" t="s">
        <v>428</v>
      </c>
      <c r="D93" t="s">
        <v>86</v>
      </c>
      <c r="E93" s="33" t="s">
        <v>81</v>
      </c>
      <c r="F93" s="33" t="s">
        <v>7</v>
      </c>
      <c r="G93" s="33" t="s">
        <v>7</v>
      </c>
      <c r="H93" s="33" t="s">
        <v>7</v>
      </c>
      <c r="I93" s="33" t="s">
        <v>8</v>
      </c>
      <c r="J93" s="33" t="s">
        <v>8</v>
      </c>
      <c r="K93" s="34">
        <v>0.2</v>
      </c>
      <c r="L93" s="34" t="str">
        <f>IF(Noms_de_les_cases45[[#This Row],[Nivell 
d''us (%)]]&gt;0.7,"Habitual",IF(Noms_de_les_cases45[[#This Row],[Nivell 
d''us (%)]]&lt;0.3,"Minoritari","Ocasional"))</f>
        <v>Minoritari</v>
      </c>
      <c r="M93" s="33" t="s">
        <v>14</v>
      </c>
      <c r="N93" s="33" t="s">
        <v>17</v>
      </c>
      <c r="O93" t="s">
        <v>1218</v>
      </c>
      <c r="P93" t="s">
        <v>1228</v>
      </c>
    </row>
    <row r="94" spans="1:16" x14ac:dyDescent="0.35">
      <c r="A94" s="1">
        <f t="shared" si="2"/>
        <v>93</v>
      </c>
      <c r="B94" s="1" t="s">
        <v>1475</v>
      </c>
      <c r="C94" t="s">
        <v>982</v>
      </c>
      <c r="D94" t="s">
        <v>89</v>
      </c>
      <c r="E94" s="33" t="s">
        <v>81</v>
      </c>
      <c r="F94" s="33" t="s">
        <v>7</v>
      </c>
      <c r="G94" s="33" t="s">
        <v>7</v>
      </c>
      <c r="H94" s="33" t="s">
        <v>7</v>
      </c>
      <c r="I94" s="33" t="s">
        <v>8</v>
      </c>
      <c r="J94" s="33" t="s">
        <v>7</v>
      </c>
      <c r="K94" s="34">
        <v>0.8</v>
      </c>
      <c r="L94" s="34" t="str">
        <f>IF(Noms_de_les_cases45[[#This Row],[Nivell 
d''us (%)]]&gt;0.7,"Habitual",IF(Noms_de_les_cases45[[#This Row],[Nivell 
d''us (%)]]&lt;0.3,"Minoritari","Ocasional"))</f>
        <v>Habitual</v>
      </c>
      <c r="M94" s="33" t="s">
        <v>14</v>
      </c>
      <c r="N94" s="33" t="s">
        <v>17</v>
      </c>
      <c r="O94" t="s">
        <v>1218</v>
      </c>
      <c r="P94" t="s">
        <v>1228</v>
      </c>
    </row>
    <row r="95" spans="1:16" x14ac:dyDescent="0.35">
      <c r="A95" s="1">
        <f t="shared" si="2"/>
        <v>94</v>
      </c>
      <c r="B95" s="1" t="s">
        <v>1406</v>
      </c>
      <c r="C95" t="s">
        <v>997</v>
      </c>
      <c r="D95" t="s">
        <v>89</v>
      </c>
      <c r="E95" s="33" t="s">
        <v>81</v>
      </c>
      <c r="F95" s="33" t="s">
        <v>7</v>
      </c>
      <c r="G95" s="33" t="s">
        <v>7</v>
      </c>
      <c r="H95" s="33" t="s">
        <v>7</v>
      </c>
      <c r="I95" s="33" t="s">
        <v>7</v>
      </c>
      <c r="J95" s="33" t="s">
        <v>7</v>
      </c>
      <c r="K95" s="34">
        <v>0.6</v>
      </c>
      <c r="L95" s="34" t="str">
        <f>IF(Noms_de_les_cases45[[#This Row],[Nivell 
d''us (%)]]&gt;0.7,"Habitual",IF(Noms_de_les_cases45[[#This Row],[Nivell 
d''us (%)]]&lt;0.3,"Minoritari","Ocasional"))</f>
        <v>Ocasional</v>
      </c>
      <c r="M95" s="33" t="s">
        <v>14</v>
      </c>
      <c r="N95" s="33" t="s">
        <v>17</v>
      </c>
      <c r="O95" t="s">
        <v>1218</v>
      </c>
      <c r="P95" t="s">
        <v>1273</v>
      </c>
    </row>
    <row r="96" spans="1:16" x14ac:dyDescent="0.35">
      <c r="A96" s="1">
        <f t="shared" si="2"/>
        <v>95</v>
      </c>
      <c r="B96" s="1" t="s">
        <v>1446</v>
      </c>
      <c r="C96" t="s">
        <v>737</v>
      </c>
      <c r="D96" t="s">
        <v>84</v>
      </c>
      <c r="E96" s="33" t="s">
        <v>82</v>
      </c>
      <c r="F96" s="33" t="s">
        <v>7</v>
      </c>
      <c r="G96" s="33" t="s">
        <v>7</v>
      </c>
      <c r="H96" s="33" t="s">
        <v>8</v>
      </c>
      <c r="I96" s="33" t="s">
        <v>8</v>
      </c>
      <c r="J96" s="33" t="s">
        <v>7</v>
      </c>
      <c r="K96" s="34">
        <v>0.6</v>
      </c>
      <c r="L96" s="34" t="str">
        <f>IF(Noms_de_les_cases45[[#This Row],[Nivell 
d''us (%)]]&gt;0.7,"Habitual",IF(Noms_de_les_cases45[[#This Row],[Nivell 
d''us (%)]]&lt;0.3,"Minoritari","Ocasional"))</f>
        <v>Ocasional</v>
      </c>
      <c r="M96" s="33" t="s">
        <v>78</v>
      </c>
      <c r="N96" s="33" t="s">
        <v>17</v>
      </c>
      <c r="O96" t="s">
        <v>1218</v>
      </c>
      <c r="P96" t="s">
        <v>1224</v>
      </c>
    </row>
    <row r="97" spans="1:16" x14ac:dyDescent="0.35">
      <c r="A97" s="1">
        <f t="shared" si="2"/>
        <v>96</v>
      </c>
      <c r="B97" s="1" t="s">
        <v>1408</v>
      </c>
      <c r="C97" t="s">
        <v>1013</v>
      </c>
      <c r="D97" t="s">
        <v>89</v>
      </c>
      <c r="E97" s="33" t="s">
        <v>81</v>
      </c>
      <c r="F97" s="33" t="s">
        <v>7</v>
      </c>
      <c r="G97" s="33" t="s">
        <v>7</v>
      </c>
      <c r="H97" s="33" t="s">
        <v>7</v>
      </c>
      <c r="I97" s="33" t="s">
        <v>7</v>
      </c>
      <c r="J97" s="33" t="s">
        <v>7</v>
      </c>
      <c r="K97" s="34">
        <v>0.6</v>
      </c>
      <c r="L97" s="34" t="str">
        <f>IF(Noms_de_les_cases45[[#This Row],[Nivell 
d''us (%)]]&gt;0.7,"Habitual",IF(Noms_de_les_cases45[[#This Row],[Nivell 
d''us (%)]]&lt;0.3,"Minoritari","Ocasional"))</f>
        <v>Ocasional</v>
      </c>
      <c r="M97" s="33" t="s">
        <v>78</v>
      </c>
      <c r="N97" s="33" t="s">
        <v>17</v>
      </c>
      <c r="O97" t="s">
        <v>1218</v>
      </c>
      <c r="P97" t="s">
        <v>1224</v>
      </c>
    </row>
    <row r="98" spans="1:16" x14ac:dyDescent="0.35">
      <c r="A98" s="1">
        <f t="shared" si="2"/>
        <v>97</v>
      </c>
      <c r="B98" s="1" t="s">
        <v>311</v>
      </c>
      <c r="C98" t="s">
        <v>309</v>
      </c>
      <c r="D98" t="s">
        <v>86</v>
      </c>
      <c r="E98" s="33" t="s">
        <v>82</v>
      </c>
      <c r="F98" s="33" t="s">
        <v>7</v>
      </c>
      <c r="G98" s="33" t="s">
        <v>7</v>
      </c>
      <c r="H98" s="33" t="s">
        <v>7</v>
      </c>
      <c r="I98" s="33" t="s">
        <v>8</v>
      </c>
      <c r="J98" s="33" t="s">
        <v>8</v>
      </c>
      <c r="K98" s="34">
        <v>0.4</v>
      </c>
      <c r="L98" s="34" t="str">
        <f>IF(Noms_de_les_cases45[[#This Row],[Nivell 
d''us (%)]]&gt;0.7,"Habitual",IF(Noms_de_les_cases45[[#This Row],[Nivell 
d''us (%)]]&lt;0.3,"Minoritari","Ocasional"))</f>
        <v>Ocasional</v>
      </c>
      <c r="M98" s="33" t="s">
        <v>15</v>
      </c>
      <c r="N98" s="33" t="s">
        <v>17</v>
      </c>
      <c r="O98" t="s">
        <v>1221</v>
      </c>
      <c r="P98" t="s">
        <v>1268</v>
      </c>
    </row>
    <row r="99" spans="1:16" x14ac:dyDescent="0.35">
      <c r="A99" s="1">
        <f t="shared" si="2"/>
        <v>98</v>
      </c>
      <c r="B99" s="1" t="s">
        <v>719</v>
      </c>
      <c r="C99" t="s">
        <v>720</v>
      </c>
      <c r="D99" t="s">
        <v>84</v>
      </c>
      <c r="E99" s="33" t="s">
        <v>82</v>
      </c>
      <c r="F99" s="33" t="s">
        <v>7</v>
      </c>
      <c r="G99" s="33" t="s">
        <v>7</v>
      </c>
      <c r="H99" s="33" t="s">
        <v>7</v>
      </c>
      <c r="I99" s="33" t="s">
        <v>7</v>
      </c>
      <c r="J99" s="33" t="s">
        <v>7</v>
      </c>
      <c r="K99" s="34">
        <v>0.8</v>
      </c>
      <c r="L99" s="34" t="str">
        <f>IF(Noms_de_les_cases45[[#This Row],[Nivell 
d''us (%)]]&gt;0.7,"Habitual",IF(Noms_de_les_cases45[[#This Row],[Nivell 
d''us (%)]]&lt;0.3,"Minoritari","Ocasional"))</f>
        <v>Habitual</v>
      </c>
      <c r="M99" s="33" t="s">
        <v>281</v>
      </c>
      <c r="N99" s="33" t="s">
        <v>17</v>
      </c>
      <c r="O99" t="s">
        <v>1218</v>
      </c>
      <c r="P99" t="s">
        <v>1271</v>
      </c>
    </row>
    <row r="100" spans="1:16" x14ac:dyDescent="0.35">
      <c r="A100" s="1">
        <f t="shared" si="2"/>
        <v>99</v>
      </c>
      <c r="B100" s="1" t="s">
        <v>1042</v>
      </c>
      <c r="C100" t="s">
        <v>315</v>
      </c>
      <c r="D100" t="s">
        <v>92</v>
      </c>
      <c r="E100" s="33" t="s">
        <v>82</v>
      </c>
      <c r="F100" s="33" t="s">
        <v>7</v>
      </c>
      <c r="G100" s="33" t="s">
        <v>7</v>
      </c>
      <c r="H100" s="33" t="s">
        <v>7</v>
      </c>
      <c r="I100" s="33" t="s">
        <v>8</v>
      </c>
      <c r="J100" s="33" t="s">
        <v>8</v>
      </c>
      <c r="K100" s="34">
        <v>0.2</v>
      </c>
      <c r="L100" s="34" t="str">
        <f>IF(Noms_de_les_cases45[[#This Row],[Nivell 
d''us (%)]]&gt;0.7,"Habitual",IF(Noms_de_les_cases45[[#This Row],[Nivell 
d''us (%)]]&lt;0.3,"Minoritari","Ocasional"))</f>
        <v>Minoritari</v>
      </c>
      <c r="M100" s="33" t="s">
        <v>15</v>
      </c>
      <c r="N100" s="33" t="s">
        <v>19</v>
      </c>
      <c r="O100" t="s">
        <v>1221</v>
      </c>
      <c r="P100" t="s">
        <v>1273</v>
      </c>
    </row>
    <row r="101" spans="1:16" x14ac:dyDescent="0.35">
      <c r="A101" s="1">
        <f t="shared" si="2"/>
        <v>100</v>
      </c>
      <c r="B101" s="1" t="s">
        <v>795</v>
      </c>
      <c r="C101" t="s">
        <v>792</v>
      </c>
      <c r="D101" t="s">
        <v>24</v>
      </c>
      <c r="E101" s="33" t="s">
        <v>82</v>
      </c>
      <c r="F101" s="33" t="s">
        <v>7</v>
      </c>
      <c r="G101" s="33" t="s">
        <v>7</v>
      </c>
      <c r="H101" s="33" t="s">
        <v>7</v>
      </c>
      <c r="I101" s="33" t="s">
        <v>8</v>
      </c>
      <c r="J101" s="33" t="s">
        <v>8</v>
      </c>
      <c r="K101" s="34">
        <v>0.4</v>
      </c>
      <c r="L101" s="34" t="str">
        <f>IF(Noms_de_les_cases45[[#This Row],[Nivell 
d''us (%)]]&gt;0.7,"Habitual",IF(Noms_de_les_cases45[[#This Row],[Nivell 
d''us (%)]]&lt;0.3,"Minoritari","Ocasional"))</f>
        <v>Ocasional</v>
      </c>
      <c r="M101" s="33" t="s">
        <v>15</v>
      </c>
      <c r="N101" s="33" t="s">
        <v>18</v>
      </c>
      <c r="O101" t="s">
        <v>1218</v>
      </c>
      <c r="P101" t="s">
        <v>1268</v>
      </c>
    </row>
    <row r="102" spans="1:16" x14ac:dyDescent="0.35">
      <c r="A102" s="1">
        <f t="shared" si="2"/>
        <v>101</v>
      </c>
      <c r="B102" s="1" t="s">
        <v>924</v>
      </c>
      <c r="C102" t="s">
        <v>921</v>
      </c>
      <c r="D102" t="s">
        <v>89</v>
      </c>
      <c r="E102" s="33" t="s">
        <v>82</v>
      </c>
      <c r="F102" s="33" t="s">
        <v>7</v>
      </c>
      <c r="G102" s="33" t="s">
        <v>7</v>
      </c>
      <c r="H102" s="33" t="s">
        <v>7</v>
      </c>
      <c r="I102" s="33" t="s">
        <v>8</v>
      </c>
      <c r="J102" s="33" t="s">
        <v>8</v>
      </c>
      <c r="K102" s="34">
        <v>0.4</v>
      </c>
      <c r="L102" s="34" t="str">
        <f>IF(Noms_de_les_cases45[[#This Row],[Nivell 
d''us (%)]]&gt;0.7,"Habitual",IF(Noms_de_les_cases45[[#This Row],[Nivell 
d''us (%)]]&lt;0.3,"Minoritari","Ocasional"))</f>
        <v>Ocasional</v>
      </c>
      <c r="M102" s="33" t="s">
        <v>15</v>
      </c>
      <c r="N102" s="33" t="s">
        <v>18</v>
      </c>
      <c r="O102" t="s">
        <v>1221</v>
      </c>
      <c r="P102" t="s">
        <v>1268</v>
      </c>
    </row>
    <row r="103" spans="1:16" x14ac:dyDescent="0.35">
      <c r="A103" s="1">
        <f t="shared" si="2"/>
        <v>102</v>
      </c>
      <c r="B103" s="1" t="s">
        <v>721</v>
      </c>
      <c r="C103" t="s">
        <v>720</v>
      </c>
      <c r="D103" t="s">
        <v>84</v>
      </c>
      <c r="E103" s="33" t="s">
        <v>82</v>
      </c>
      <c r="F103" s="33" t="s">
        <v>7</v>
      </c>
      <c r="G103" s="33" t="s">
        <v>7</v>
      </c>
      <c r="H103" s="33" t="s">
        <v>7</v>
      </c>
      <c r="I103" s="33" t="s">
        <v>8</v>
      </c>
      <c r="J103" s="33" t="s">
        <v>7</v>
      </c>
      <c r="K103" s="34">
        <v>0.6</v>
      </c>
      <c r="L103" s="34" t="str">
        <f>IF(Noms_de_les_cases45[[#This Row],[Nivell 
d''us (%)]]&gt;0.7,"Habitual",IF(Noms_de_les_cases45[[#This Row],[Nivell 
d''us (%)]]&lt;0.3,"Minoritari","Ocasional"))</f>
        <v>Ocasional</v>
      </c>
      <c r="M103" s="33" t="s">
        <v>281</v>
      </c>
      <c r="N103" s="33" t="s">
        <v>17</v>
      </c>
      <c r="O103" t="s">
        <v>1234</v>
      </c>
      <c r="P103" t="s">
        <v>1271</v>
      </c>
    </row>
    <row r="104" spans="1:16" x14ac:dyDescent="0.35">
      <c r="A104" s="1">
        <f t="shared" si="2"/>
        <v>103</v>
      </c>
      <c r="B104" s="1" t="s">
        <v>130</v>
      </c>
      <c r="C104" t="s">
        <v>131</v>
      </c>
      <c r="D104" t="s">
        <v>90</v>
      </c>
      <c r="E104" s="33" t="s">
        <v>82</v>
      </c>
      <c r="F104" s="33" t="s">
        <v>7</v>
      </c>
      <c r="G104" s="33" t="s">
        <v>7</v>
      </c>
      <c r="H104" s="33" t="s">
        <v>7</v>
      </c>
      <c r="I104" s="33" t="s">
        <v>7</v>
      </c>
      <c r="J104" s="33" t="s">
        <v>7</v>
      </c>
      <c r="K104" s="34">
        <v>0.6</v>
      </c>
      <c r="L104" s="34" t="str">
        <f>IF(Noms_de_les_cases45[[#This Row],[Nivell 
d''us (%)]]&gt;0.7,"Habitual",IF(Noms_de_les_cases45[[#This Row],[Nivell 
d''us (%)]]&lt;0.3,"Minoritari","Ocasional"))</f>
        <v>Ocasional</v>
      </c>
      <c r="M104" s="33" t="s">
        <v>78</v>
      </c>
      <c r="N104" s="33" t="s">
        <v>18</v>
      </c>
      <c r="O104" t="s">
        <v>1218</v>
      </c>
      <c r="P104" t="s">
        <v>1224</v>
      </c>
    </row>
    <row r="105" spans="1:16" x14ac:dyDescent="0.35">
      <c r="A105" s="1">
        <f t="shared" si="2"/>
        <v>104</v>
      </c>
      <c r="B105" s="1" t="s">
        <v>241</v>
      </c>
      <c r="C105" t="s">
        <v>240</v>
      </c>
      <c r="D105" t="s">
        <v>88</v>
      </c>
      <c r="E105" s="33" t="s">
        <v>82</v>
      </c>
      <c r="F105" s="33" t="s">
        <v>7</v>
      </c>
      <c r="G105" s="33" t="s">
        <v>7</v>
      </c>
      <c r="H105" s="33" t="s">
        <v>7</v>
      </c>
      <c r="I105" s="33" t="s">
        <v>8</v>
      </c>
      <c r="J105" s="33" t="s">
        <v>8</v>
      </c>
      <c r="K105" s="34">
        <v>0.4</v>
      </c>
      <c r="L105" s="34" t="str">
        <f>IF(Noms_de_les_cases45[[#This Row],[Nivell 
d''us (%)]]&gt;0.7,"Habitual",IF(Noms_de_les_cases45[[#This Row],[Nivell 
d''us (%)]]&lt;0.3,"Minoritari","Ocasional"))</f>
        <v>Ocasional</v>
      </c>
      <c r="M105" s="33" t="s">
        <v>15</v>
      </c>
      <c r="N105" s="33" t="s">
        <v>18</v>
      </c>
      <c r="O105" t="s">
        <v>1221</v>
      </c>
      <c r="P105" t="s">
        <v>1268</v>
      </c>
    </row>
    <row r="106" spans="1:16" x14ac:dyDescent="0.35">
      <c r="A106" s="1">
        <f t="shared" si="2"/>
        <v>105</v>
      </c>
      <c r="B106" s="1" t="s">
        <v>1533</v>
      </c>
      <c r="C106" t="s">
        <v>106</v>
      </c>
      <c r="D106" t="s">
        <v>90</v>
      </c>
      <c r="E106" s="33" t="s">
        <v>82</v>
      </c>
      <c r="F106" s="33" t="s">
        <v>7</v>
      </c>
      <c r="G106" s="33" t="s">
        <v>7</v>
      </c>
      <c r="H106" s="33" t="s">
        <v>7</v>
      </c>
      <c r="I106" s="33" t="s">
        <v>8</v>
      </c>
      <c r="J106" s="33" t="s">
        <v>8</v>
      </c>
      <c r="K106" s="34">
        <v>0.2</v>
      </c>
      <c r="L106" s="34" t="str">
        <f>IF(Noms_de_les_cases45[[#This Row],[Nivell 
d''us (%)]]&gt;0.7,"Habitual",IF(Noms_de_les_cases45[[#This Row],[Nivell 
d''us (%)]]&lt;0.3,"Minoritari","Ocasional"))</f>
        <v>Minoritari</v>
      </c>
      <c r="M106" s="33" t="s">
        <v>15</v>
      </c>
      <c r="N106" s="33" t="s">
        <v>17</v>
      </c>
      <c r="O106" t="s">
        <v>1218</v>
      </c>
      <c r="P106" t="s">
        <v>1268</v>
      </c>
    </row>
    <row r="107" spans="1:16" x14ac:dyDescent="0.35">
      <c r="A107" s="1">
        <f t="shared" si="2"/>
        <v>106</v>
      </c>
      <c r="B107" s="1" t="s">
        <v>748</v>
      </c>
      <c r="C107" t="s">
        <v>749</v>
      </c>
      <c r="D107" t="s">
        <v>84</v>
      </c>
      <c r="E107" s="33" t="s">
        <v>82</v>
      </c>
      <c r="F107" s="33" t="s">
        <v>7</v>
      </c>
      <c r="G107" s="33" t="s">
        <v>7</v>
      </c>
      <c r="H107" s="33" t="s">
        <v>8</v>
      </c>
      <c r="I107" s="33" t="s">
        <v>7</v>
      </c>
      <c r="J107" s="33" t="s">
        <v>7</v>
      </c>
      <c r="K107" s="34">
        <v>0.6</v>
      </c>
      <c r="L107" s="34" t="str">
        <f>IF(Noms_de_les_cases45[[#This Row],[Nivell 
d''us (%)]]&gt;0.7,"Habitual",IF(Noms_de_les_cases45[[#This Row],[Nivell 
d''us (%)]]&lt;0.3,"Minoritari","Ocasional"))</f>
        <v>Ocasional</v>
      </c>
      <c r="M107" s="33" t="s">
        <v>14</v>
      </c>
      <c r="N107" s="33" t="s">
        <v>17</v>
      </c>
      <c r="O107" t="s">
        <v>1218</v>
      </c>
      <c r="P107" t="s">
        <v>1228</v>
      </c>
    </row>
    <row r="108" spans="1:16" x14ac:dyDescent="0.35">
      <c r="A108" s="1">
        <f t="shared" si="2"/>
        <v>107</v>
      </c>
      <c r="B108" s="1" t="s">
        <v>420</v>
      </c>
      <c r="C108" t="s">
        <v>421</v>
      </c>
      <c r="D108" t="s">
        <v>86</v>
      </c>
      <c r="E108" s="33" t="s">
        <v>82</v>
      </c>
      <c r="F108" s="33" t="s">
        <v>7</v>
      </c>
      <c r="G108" s="33" t="s">
        <v>7</v>
      </c>
      <c r="H108" s="33" t="s">
        <v>7</v>
      </c>
      <c r="I108" s="33" t="s">
        <v>7</v>
      </c>
      <c r="J108" s="33" t="s">
        <v>7</v>
      </c>
      <c r="K108" s="34">
        <v>0.6</v>
      </c>
      <c r="L108" s="34" t="str">
        <f>IF(Noms_de_les_cases45[[#This Row],[Nivell 
d''us (%)]]&gt;0.7,"Habitual",IF(Noms_de_les_cases45[[#This Row],[Nivell 
d''us (%)]]&lt;0.3,"Minoritari","Ocasional"))</f>
        <v>Ocasional</v>
      </c>
      <c r="M108" s="33" t="s">
        <v>14</v>
      </c>
      <c r="N108" s="33" t="s">
        <v>17</v>
      </c>
      <c r="O108" t="s">
        <v>1218</v>
      </c>
      <c r="P108" t="s">
        <v>1228</v>
      </c>
    </row>
    <row r="109" spans="1:16" x14ac:dyDescent="0.35">
      <c r="A109" s="1">
        <f t="shared" si="2"/>
        <v>108</v>
      </c>
      <c r="B109" s="1" t="s">
        <v>1459</v>
      </c>
      <c r="C109" t="s">
        <v>914</v>
      </c>
      <c r="D109" t="s">
        <v>89</v>
      </c>
      <c r="E109" s="33" t="s">
        <v>81</v>
      </c>
      <c r="F109" s="33" t="s">
        <v>7</v>
      </c>
      <c r="G109" s="33" t="s">
        <v>7</v>
      </c>
      <c r="H109" s="33" t="s">
        <v>7</v>
      </c>
      <c r="I109" s="33" t="s">
        <v>8</v>
      </c>
      <c r="J109" s="33" t="s">
        <v>8</v>
      </c>
      <c r="K109" s="34">
        <v>0.2</v>
      </c>
      <c r="L109" s="34" t="str">
        <f>IF(Noms_de_les_cases45[[#This Row],[Nivell 
d''us (%)]]&gt;0.7,"Habitual",IF(Noms_de_les_cases45[[#This Row],[Nivell 
d''us (%)]]&lt;0.3,"Minoritari","Ocasional"))</f>
        <v>Minoritari</v>
      </c>
      <c r="M109" s="33" t="s">
        <v>15</v>
      </c>
      <c r="N109" s="33" t="s">
        <v>17</v>
      </c>
      <c r="O109" t="s">
        <v>1221</v>
      </c>
      <c r="P109" t="s">
        <v>1270</v>
      </c>
    </row>
    <row r="110" spans="1:16" x14ac:dyDescent="0.35">
      <c r="A110" s="1">
        <f t="shared" si="2"/>
        <v>109</v>
      </c>
      <c r="B110" s="1" t="s">
        <v>1409</v>
      </c>
      <c r="C110" t="s">
        <v>72</v>
      </c>
      <c r="D110" t="s">
        <v>6</v>
      </c>
      <c r="E110" s="33" t="s">
        <v>81</v>
      </c>
      <c r="F110" s="33" t="s">
        <v>7</v>
      </c>
      <c r="G110" s="33" t="s">
        <v>7</v>
      </c>
      <c r="H110" s="33" t="s">
        <v>7</v>
      </c>
      <c r="I110" s="33" t="s">
        <v>7</v>
      </c>
      <c r="J110" s="33" t="s">
        <v>8</v>
      </c>
      <c r="K110" s="34">
        <v>0.4</v>
      </c>
      <c r="L110" s="34" t="str">
        <f>IF(Noms_de_les_cases45[[#This Row],[Nivell 
d''us (%)]]&gt;0.7,"Habitual",IF(Noms_de_les_cases45[[#This Row],[Nivell 
d''us (%)]]&lt;0.3,"Minoritari","Ocasional"))</f>
        <v>Ocasional</v>
      </c>
      <c r="M110" s="33" t="s">
        <v>15</v>
      </c>
      <c r="N110" s="33" t="s">
        <v>17</v>
      </c>
      <c r="O110" t="s">
        <v>1221</v>
      </c>
      <c r="P110" t="s">
        <v>1239</v>
      </c>
    </row>
    <row r="111" spans="1:16" x14ac:dyDescent="0.35">
      <c r="A111" s="1">
        <f t="shared" si="2"/>
        <v>110</v>
      </c>
      <c r="B111" s="1" t="s">
        <v>1410</v>
      </c>
      <c r="C111" t="s">
        <v>454</v>
      </c>
      <c r="D111" t="s">
        <v>86</v>
      </c>
      <c r="E111" s="33" t="s">
        <v>81</v>
      </c>
      <c r="F111" s="33" t="s">
        <v>7</v>
      </c>
      <c r="G111" s="33" t="s">
        <v>7</v>
      </c>
      <c r="H111" s="33" t="s">
        <v>7</v>
      </c>
      <c r="I111" s="33" t="s">
        <v>8</v>
      </c>
      <c r="J111" s="33" t="s">
        <v>8</v>
      </c>
      <c r="K111" s="34">
        <v>0.2</v>
      </c>
      <c r="L111" s="34" t="str">
        <f>IF(Noms_de_les_cases45[[#This Row],[Nivell 
d''us (%)]]&gt;0.7,"Habitual",IF(Noms_de_les_cases45[[#This Row],[Nivell 
d''us (%)]]&lt;0.3,"Minoritari","Ocasional"))</f>
        <v>Minoritari</v>
      </c>
      <c r="M111" s="33" t="s">
        <v>16</v>
      </c>
      <c r="N111" s="33" t="s">
        <v>17</v>
      </c>
      <c r="O111" t="s">
        <v>1221</v>
      </c>
      <c r="P111" t="s">
        <v>1239</v>
      </c>
    </row>
    <row r="112" spans="1:16" x14ac:dyDescent="0.35">
      <c r="A112" s="1">
        <f t="shared" si="2"/>
        <v>111</v>
      </c>
      <c r="B112" s="1" t="s">
        <v>1382</v>
      </c>
      <c r="C112" t="s">
        <v>737</v>
      </c>
      <c r="D112" t="s">
        <v>84</v>
      </c>
      <c r="E112" s="33" t="s">
        <v>81</v>
      </c>
      <c r="F112" s="33" t="s">
        <v>7</v>
      </c>
      <c r="G112" s="33" t="s">
        <v>7</v>
      </c>
      <c r="H112" s="33" t="s">
        <v>7</v>
      </c>
      <c r="I112" s="33" t="s">
        <v>7</v>
      </c>
      <c r="J112" s="33" t="s">
        <v>8</v>
      </c>
      <c r="K112" s="34">
        <v>0.2</v>
      </c>
      <c r="L112" s="34" t="str">
        <f>IF(Noms_de_les_cases45[[#This Row],[Nivell 
d''us (%)]]&gt;0.7,"Habitual",IF(Noms_de_les_cases45[[#This Row],[Nivell 
d''us (%)]]&lt;0.3,"Minoritari","Ocasional"))</f>
        <v>Minoritari</v>
      </c>
      <c r="M112" s="33" t="s">
        <v>16</v>
      </c>
      <c r="N112" s="33" t="s">
        <v>17</v>
      </c>
      <c r="O112" t="s">
        <v>1221</v>
      </c>
      <c r="P112" t="s">
        <v>1239</v>
      </c>
    </row>
    <row r="113" spans="1:16" x14ac:dyDescent="0.35">
      <c r="A113" s="1">
        <f t="shared" si="2"/>
        <v>112</v>
      </c>
      <c r="B113" s="1" t="s">
        <v>1447</v>
      </c>
      <c r="C113" t="s">
        <v>737</v>
      </c>
      <c r="D113" t="s">
        <v>84</v>
      </c>
      <c r="E113" s="33" t="s">
        <v>82</v>
      </c>
      <c r="F113" s="33" t="s">
        <v>7</v>
      </c>
      <c r="G113" s="33" t="s">
        <v>7</v>
      </c>
      <c r="H113" s="33" t="s">
        <v>8</v>
      </c>
      <c r="I113" s="33" t="s">
        <v>8</v>
      </c>
      <c r="J113" s="33" t="s">
        <v>8</v>
      </c>
      <c r="K113" s="34">
        <v>0.2</v>
      </c>
      <c r="L113" s="34" t="str">
        <f>IF(Noms_de_les_cases45[[#This Row],[Nivell 
d''us (%)]]&gt;0.7,"Habitual",IF(Noms_de_les_cases45[[#This Row],[Nivell 
d''us (%)]]&lt;0.3,"Minoritari","Ocasional"))</f>
        <v>Minoritari</v>
      </c>
      <c r="M113" s="33" t="s">
        <v>15</v>
      </c>
      <c r="N113" s="33" t="s">
        <v>17</v>
      </c>
      <c r="O113" t="s">
        <v>1218</v>
      </c>
      <c r="P113" t="s">
        <v>1273</v>
      </c>
    </row>
    <row r="114" spans="1:16" x14ac:dyDescent="0.35">
      <c r="A114" s="1">
        <f t="shared" si="2"/>
        <v>113</v>
      </c>
      <c r="B114" s="1" t="s">
        <v>1412</v>
      </c>
      <c r="C114" t="s">
        <v>952</v>
      </c>
      <c r="D114" t="s">
        <v>89</v>
      </c>
      <c r="E114" s="33" t="s">
        <v>81</v>
      </c>
      <c r="F114" s="33" t="s">
        <v>7</v>
      </c>
      <c r="G114" s="33" t="s">
        <v>7</v>
      </c>
      <c r="H114" s="33" t="s">
        <v>7</v>
      </c>
      <c r="I114" s="33" t="s">
        <v>7</v>
      </c>
      <c r="J114" s="33" t="s">
        <v>7</v>
      </c>
      <c r="K114" s="34">
        <v>0.6</v>
      </c>
      <c r="L114" s="34" t="str">
        <f>IF(Noms_de_les_cases45[[#This Row],[Nivell 
d''us (%)]]&gt;0.7,"Habitual",IF(Noms_de_les_cases45[[#This Row],[Nivell 
d''us (%)]]&lt;0.3,"Minoritari","Ocasional"))</f>
        <v>Ocasional</v>
      </c>
      <c r="M114" s="33" t="s">
        <v>15</v>
      </c>
      <c r="N114" s="33" t="s">
        <v>17</v>
      </c>
      <c r="O114" t="s">
        <v>1221</v>
      </c>
      <c r="P114" t="s">
        <v>1270</v>
      </c>
    </row>
    <row r="115" spans="1:16" x14ac:dyDescent="0.35">
      <c r="A115" s="1">
        <f t="shared" si="2"/>
        <v>114</v>
      </c>
      <c r="B115" s="1" t="s">
        <v>1414</v>
      </c>
      <c r="C115" t="s">
        <v>29</v>
      </c>
      <c r="D115" t="s">
        <v>24</v>
      </c>
      <c r="E115" s="33" t="s">
        <v>81</v>
      </c>
      <c r="F115" s="33" t="s">
        <v>7</v>
      </c>
      <c r="G115" s="33" t="s">
        <v>7</v>
      </c>
      <c r="H115" s="33" t="s">
        <v>7</v>
      </c>
      <c r="I115" s="33" t="s">
        <v>8</v>
      </c>
      <c r="J115" s="33" t="s">
        <v>8</v>
      </c>
      <c r="K115" s="34">
        <v>0.2</v>
      </c>
      <c r="L115" s="34" t="str">
        <f>IF(Noms_de_les_cases45[[#This Row],[Nivell 
d''us (%)]]&gt;0.7,"Habitual",IF(Noms_de_les_cases45[[#This Row],[Nivell 
d''us (%)]]&lt;0.3,"Minoritari","Ocasional"))</f>
        <v>Minoritari</v>
      </c>
      <c r="M115" s="33" t="s">
        <v>16</v>
      </c>
      <c r="N115" s="33" t="s">
        <v>19</v>
      </c>
      <c r="O115" t="s">
        <v>1221</v>
      </c>
      <c r="P115" t="s">
        <v>1239</v>
      </c>
    </row>
    <row r="116" spans="1:16" x14ac:dyDescent="0.35">
      <c r="A116" s="1">
        <f t="shared" si="2"/>
        <v>115</v>
      </c>
      <c r="B116" s="1" t="s">
        <v>1415</v>
      </c>
      <c r="C116" t="s">
        <v>29</v>
      </c>
      <c r="D116" t="s">
        <v>24</v>
      </c>
      <c r="E116" s="33" t="s">
        <v>81</v>
      </c>
      <c r="F116" s="33" t="s">
        <v>7</v>
      </c>
      <c r="G116" s="33" t="s">
        <v>7</v>
      </c>
      <c r="H116" s="33" t="s">
        <v>7</v>
      </c>
      <c r="I116" s="33" t="s">
        <v>8</v>
      </c>
      <c r="J116" s="33" t="s">
        <v>8</v>
      </c>
      <c r="K116" s="34">
        <v>0.4</v>
      </c>
      <c r="L116" s="34" t="str">
        <f>IF(Noms_de_les_cases45[[#This Row],[Nivell 
d''us (%)]]&gt;0.7,"Habitual",IF(Noms_de_les_cases45[[#This Row],[Nivell 
d''us (%)]]&lt;0.3,"Minoritari","Ocasional"))</f>
        <v>Ocasional</v>
      </c>
      <c r="M116" s="33" t="s">
        <v>16</v>
      </c>
      <c r="N116" s="33" t="s">
        <v>19</v>
      </c>
      <c r="O116" t="s">
        <v>1221</v>
      </c>
      <c r="P116" t="s">
        <v>1239</v>
      </c>
    </row>
    <row r="117" spans="1:16" x14ac:dyDescent="0.35">
      <c r="A117" s="1">
        <f t="shared" si="2"/>
        <v>116</v>
      </c>
      <c r="B117" s="1" t="s">
        <v>1416</v>
      </c>
      <c r="C117" t="s">
        <v>1079</v>
      </c>
      <c r="D117" t="s">
        <v>84</v>
      </c>
      <c r="E117" s="33" t="s">
        <v>81</v>
      </c>
      <c r="F117" s="33" t="s">
        <v>7</v>
      </c>
      <c r="G117" s="33" t="s">
        <v>7</v>
      </c>
      <c r="H117" s="33" t="s">
        <v>7</v>
      </c>
      <c r="I117" s="33" t="s">
        <v>7</v>
      </c>
      <c r="J117" s="33" t="s">
        <v>7</v>
      </c>
      <c r="K117" s="34">
        <v>0.8</v>
      </c>
      <c r="L117" s="34" t="str">
        <f>IF(Noms_de_les_cases45[[#This Row],[Nivell 
d''us (%)]]&gt;0.7,"Habitual",IF(Noms_de_les_cases45[[#This Row],[Nivell 
d''us (%)]]&lt;0.3,"Minoritari","Ocasional"))</f>
        <v>Habitual</v>
      </c>
      <c r="M117" s="33" t="s">
        <v>15</v>
      </c>
      <c r="N117" s="33" t="s">
        <v>17</v>
      </c>
      <c r="O117" t="s">
        <v>1221</v>
      </c>
      <c r="P117" t="s">
        <v>1268</v>
      </c>
    </row>
    <row r="118" spans="1:16" x14ac:dyDescent="0.35">
      <c r="A118" s="1">
        <f t="shared" si="2"/>
        <v>117</v>
      </c>
      <c r="B118" s="1" t="s">
        <v>1417</v>
      </c>
      <c r="C118" t="s">
        <v>187</v>
      </c>
      <c r="D118" t="s">
        <v>91</v>
      </c>
      <c r="E118" s="33" t="s">
        <v>81</v>
      </c>
      <c r="F118" s="33" t="s">
        <v>7</v>
      </c>
      <c r="G118" s="33" t="s">
        <v>7</v>
      </c>
      <c r="H118" s="33" t="s">
        <v>7</v>
      </c>
      <c r="I118" s="33" t="s">
        <v>7</v>
      </c>
      <c r="J118" s="33" t="s">
        <v>7</v>
      </c>
      <c r="K118" s="34">
        <v>1</v>
      </c>
      <c r="L118" s="34" t="str">
        <f>IF(Noms_de_les_cases45[[#This Row],[Nivell 
d''us (%)]]&gt;0.7,"Habitual",IF(Noms_de_les_cases45[[#This Row],[Nivell 
d''us (%)]]&lt;0.3,"Minoritari","Ocasional"))</f>
        <v>Habitual</v>
      </c>
      <c r="M118" s="33" t="s">
        <v>14</v>
      </c>
      <c r="N118" s="33" t="s">
        <v>18</v>
      </c>
      <c r="O118" t="s">
        <v>1218</v>
      </c>
      <c r="P118" t="s">
        <v>1228</v>
      </c>
    </row>
    <row r="119" spans="1:16" x14ac:dyDescent="0.35">
      <c r="A119" s="1">
        <f t="shared" si="2"/>
        <v>118</v>
      </c>
      <c r="B119" s="1" t="s">
        <v>1486</v>
      </c>
      <c r="C119" t="s">
        <v>229</v>
      </c>
      <c r="D119" t="s">
        <v>88</v>
      </c>
      <c r="E119" s="33" t="s">
        <v>81</v>
      </c>
      <c r="F119" s="33" t="s">
        <v>7</v>
      </c>
      <c r="G119" s="33" t="s">
        <v>8</v>
      </c>
      <c r="H119" s="33" t="s">
        <v>7</v>
      </c>
      <c r="I119" s="33" t="s">
        <v>8</v>
      </c>
      <c r="J119" s="33" t="s">
        <v>8</v>
      </c>
      <c r="K119" s="34">
        <v>0.2</v>
      </c>
      <c r="L119" s="34" t="str">
        <f>IF(Noms_de_les_cases45[[#This Row],[Nivell 
d''us (%)]]&gt;0.7,"Habitual",IF(Noms_de_les_cases45[[#This Row],[Nivell 
d''us (%)]]&lt;0.3,"Minoritari","Ocasional"))</f>
        <v>Minoritari</v>
      </c>
      <c r="M119" s="33" t="s">
        <v>78</v>
      </c>
      <c r="N119" s="33" t="s">
        <v>17</v>
      </c>
      <c r="O119" t="s">
        <v>1219</v>
      </c>
      <c r="P119" t="s">
        <v>1225</v>
      </c>
    </row>
    <row r="120" spans="1:16" x14ac:dyDescent="0.35">
      <c r="A120" s="1">
        <f t="shared" si="2"/>
        <v>119</v>
      </c>
      <c r="B120" s="1" t="s">
        <v>1418</v>
      </c>
      <c r="C120" t="s">
        <v>29</v>
      </c>
      <c r="D120" t="s">
        <v>24</v>
      </c>
      <c r="E120" s="33" t="s">
        <v>81</v>
      </c>
      <c r="F120" s="33" t="s">
        <v>7</v>
      </c>
      <c r="G120" s="33" t="s">
        <v>7</v>
      </c>
      <c r="H120" s="33" t="s">
        <v>7</v>
      </c>
      <c r="I120" s="33" t="s">
        <v>7</v>
      </c>
      <c r="J120" s="33" t="s">
        <v>7</v>
      </c>
      <c r="K120" s="34">
        <v>0.8</v>
      </c>
      <c r="L120" s="34" t="str">
        <f>IF(Noms_de_les_cases45[[#This Row],[Nivell 
d''us (%)]]&gt;0.7,"Habitual",IF(Noms_de_les_cases45[[#This Row],[Nivell 
d''us (%)]]&lt;0.3,"Minoritari","Ocasional"))</f>
        <v>Habitual</v>
      </c>
      <c r="M120" s="33" t="s">
        <v>14</v>
      </c>
      <c r="N120" s="33" t="s">
        <v>17</v>
      </c>
      <c r="O120" t="s">
        <v>1218</v>
      </c>
      <c r="P120" t="s">
        <v>1228</v>
      </c>
    </row>
    <row r="121" spans="1:16" x14ac:dyDescent="0.35">
      <c r="A121" s="1">
        <f t="shared" si="2"/>
        <v>120</v>
      </c>
      <c r="B121" s="1" t="s">
        <v>1419</v>
      </c>
      <c r="C121" t="s">
        <v>751</v>
      </c>
      <c r="D121" t="s">
        <v>84</v>
      </c>
      <c r="E121" s="33" t="s">
        <v>82</v>
      </c>
      <c r="F121" s="33" t="s">
        <v>7</v>
      </c>
      <c r="G121" s="33" t="s">
        <v>7</v>
      </c>
      <c r="H121" s="33" t="s">
        <v>7</v>
      </c>
      <c r="I121" s="33" t="s">
        <v>7</v>
      </c>
      <c r="J121" s="33" t="s">
        <v>7</v>
      </c>
      <c r="K121" s="34">
        <v>0.6</v>
      </c>
      <c r="L121" s="34" t="str">
        <f>IF(Noms_de_les_cases45[[#This Row],[Nivell 
d''us (%)]]&gt;0.7,"Habitual",IF(Noms_de_les_cases45[[#This Row],[Nivell 
d''us (%)]]&lt;0.3,"Minoritari","Ocasional"))</f>
        <v>Ocasional</v>
      </c>
      <c r="M121" s="33" t="s">
        <v>78</v>
      </c>
      <c r="N121" s="33" t="s">
        <v>17</v>
      </c>
      <c r="O121" t="s">
        <v>1218</v>
      </c>
      <c r="P121" t="s">
        <v>1224</v>
      </c>
    </row>
    <row r="122" spans="1:16" x14ac:dyDescent="0.35">
      <c r="A122" s="1">
        <f t="shared" si="2"/>
        <v>121</v>
      </c>
      <c r="B122" s="1" t="s">
        <v>1546</v>
      </c>
      <c r="C122" t="s">
        <v>394</v>
      </c>
      <c r="D122" t="s">
        <v>86</v>
      </c>
      <c r="E122" s="33" t="s">
        <v>81</v>
      </c>
      <c r="F122" s="33" t="s">
        <v>7</v>
      </c>
      <c r="G122" s="33" t="s">
        <v>7</v>
      </c>
      <c r="H122" s="33" t="s">
        <v>7</v>
      </c>
      <c r="I122" s="33" t="s">
        <v>8</v>
      </c>
      <c r="J122" s="33" t="s">
        <v>8</v>
      </c>
      <c r="K122" s="34">
        <v>0.2</v>
      </c>
      <c r="L122" s="34" t="str">
        <f>IF(Noms_de_les_cases45[[#This Row],[Nivell 
d''us (%)]]&gt;0.7,"Habitual",IF(Noms_de_les_cases45[[#This Row],[Nivell 
d''us (%)]]&lt;0.3,"Minoritari","Ocasional"))</f>
        <v>Minoritari</v>
      </c>
      <c r="M122" s="33" t="s">
        <v>16</v>
      </c>
      <c r="N122" s="33" t="s">
        <v>17</v>
      </c>
      <c r="O122" t="s">
        <v>1221</v>
      </c>
      <c r="P122" t="s">
        <v>1239</v>
      </c>
    </row>
    <row r="123" spans="1:16" x14ac:dyDescent="0.35">
      <c r="A123" s="1">
        <f t="shared" si="2"/>
        <v>122</v>
      </c>
      <c r="B123" s="1" t="s">
        <v>1420</v>
      </c>
      <c r="C123" t="s">
        <v>940</v>
      </c>
      <c r="D123" t="s">
        <v>89</v>
      </c>
      <c r="E123" s="33" t="s">
        <v>81</v>
      </c>
      <c r="F123" s="33" t="s">
        <v>7</v>
      </c>
      <c r="G123" s="33" t="s">
        <v>7</v>
      </c>
      <c r="H123" s="33" t="s">
        <v>7</v>
      </c>
      <c r="I123" s="33" t="s">
        <v>7</v>
      </c>
      <c r="J123" s="33" t="s">
        <v>7</v>
      </c>
      <c r="K123" s="34">
        <v>1</v>
      </c>
      <c r="L123" s="34" t="str">
        <f>IF(Noms_de_les_cases45[[#This Row],[Nivell 
d''us (%)]]&gt;0.7,"Habitual",IF(Noms_de_les_cases45[[#This Row],[Nivell 
d''us (%)]]&lt;0.3,"Minoritari","Ocasional"))</f>
        <v>Habitual</v>
      </c>
      <c r="M123" s="33" t="s">
        <v>14</v>
      </c>
      <c r="N123" s="33" t="s">
        <v>17</v>
      </c>
      <c r="O123" t="s">
        <v>1218</v>
      </c>
      <c r="P123" t="s">
        <v>1239</v>
      </c>
    </row>
    <row r="124" spans="1:16" x14ac:dyDescent="0.35">
      <c r="A124" s="1">
        <f t="shared" si="2"/>
        <v>123</v>
      </c>
      <c r="B124" s="1" t="s">
        <v>1421</v>
      </c>
      <c r="C124" t="s">
        <v>1216</v>
      </c>
      <c r="D124" t="s">
        <v>92</v>
      </c>
      <c r="E124" s="33" t="s">
        <v>81</v>
      </c>
      <c r="F124" s="33" t="s">
        <v>7</v>
      </c>
      <c r="G124" s="33" t="s">
        <v>7</v>
      </c>
      <c r="H124" s="33" t="s">
        <v>7</v>
      </c>
      <c r="I124" s="33" t="s">
        <v>7</v>
      </c>
      <c r="J124" s="33" t="s">
        <v>7</v>
      </c>
      <c r="K124" s="34">
        <v>0.6</v>
      </c>
      <c r="L124" s="34" t="str">
        <f>IF(Noms_de_les_cases45[[#This Row],[Nivell 
d''us (%)]]&gt;0.7,"Habitual",IF(Noms_de_les_cases45[[#This Row],[Nivell 
d''us (%)]]&lt;0.3,"Minoritari","Ocasional"))</f>
        <v>Ocasional</v>
      </c>
      <c r="M124" s="33" t="s">
        <v>14</v>
      </c>
      <c r="N124" s="33" t="s">
        <v>17</v>
      </c>
      <c r="O124" t="s">
        <v>1218</v>
      </c>
      <c r="P124" t="s">
        <v>1228</v>
      </c>
    </row>
    <row r="125" spans="1:16" x14ac:dyDescent="0.35">
      <c r="A125" s="1">
        <f t="shared" si="2"/>
        <v>124</v>
      </c>
      <c r="B125" s="1" t="s">
        <v>1422</v>
      </c>
      <c r="C125" t="s">
        <v>1346</v>
      </c>
      <c r="D125" t="s">
        <v>6</v>
      </c>
      <c r="E125" s="33" t="s">
        <v>81</v>
      </c>
      <c r="F125" s="33" t="s">
        <v>7</v>
      </c>
      <c r="G125" s="33" t="s">
        <v>7</v>
      </c>
      <c r="H125" s="33" t="s">
        <v>7</v>
      </c>
      <c r="I125" s="33" t="s">
        <v>8</v>
      </c>
      <c r="J125" s="33" t="s">
        <v>8</v>
      </c>
      <c r="K125" s="34">
        <v>0.2</v>
      </c>
      <c r="L125" s="34" t="str">
        <f>IF(Noms_de_les_cases45[[#This Row],[Nivell 
d''us (%)]]&gt;0.7,"Habitual",IF(Noms_de_les_cases45[[#This Row],[Nivell 
d''us (%)]]&lt;0.3,"Minoritari","Ocasional"))</f>
        <v>Minoritari</v>
      </c>
      <c r="M125" s="33" t="s">
        <v>78</v>
      </c>
      <c r="N125" s="33" t="s">
        <v>17</v>
      </c>
      <c r="O125" t="s">
        <v>1218</v>
      </c>
      <c r="P125" t="s">
        <v>1224</v>
      </c>
    </row>
    <row r="126" spans="1:16" x14ac:dyDescent="0.35">
      <c r="A126" s="1">
        <f t="shared" si="2"/>
        <v>125</v>
      </c>
      <c r="B126" s="1" t="s">
        <v>1496</v>
      </c>
      <c r="C126" t="s">
        <v>1346</v>
      </c>
      <c r="D126" t="s">
        <v>6</v>
      </c>
      <c r="E126" s="33" t="s">
        <v>81</v>
      </c>
      <c r="F126" s="33" t="s">
        <v>7</v>
      </c>
      <c r="G126" s="33" t="s">
        <v>7</v>
      </c>
      <c r="H126" s="33" t="s">
        <v>7</v>
      </c>
      <c r="I126" s="33" t="s">
        <v>8</v>
      </c>
      <c r="J126" s="33" t="s">
        <v>8</v>
      </c>
      <c r="K126" s="34">
        <v>0.2</v>
      </c>
      <c r="L126" s="34" t="str">
        <f>IF(Noms_de_les_cases45[[#This Row],[Nivell 
d''us (%)]]&gt;0.7,"Habitual",IF(Noms_de_les_cases45[[#This Row],[Nivell 
d''us (%)]]&lt;0.3,"Minoritari","Ocasional"))</f>
        <v>Minoritari</v>
      </c>
      <c r="M126" s="33" t="s">
        <v>78</v>
      </c>
      <c r="N126" s="33" t="s">
        <v>17</v>
      </c>
      <c r="O126" t="s">
        <v>1219</v>
      </c>
      <c r="P126" t="s">
        <v>1225</v>
      </c>
    </row>
    <row r="127" spans="1:16" x14ac:dyDescent="0.35">
      <c r="A127" s="1">
        <f t="shared" si="2"/>
        <v>126</v>
      </c>
      <c r="B127" s="1" t="s">
        <v>1423</v>
      </c>
      <c r="C127" t="s">
        <v>267</v>
      </c>
      <c r="D127" t="s">
        <v>89</v>
      </c>
      <c r="E127" s="33" t="s">
        <v>81</v>
      </c>
      <c r="F127" s="33" t="s">
        <v>7</v>
      </c>
      <c r="G127" s="33" t="s">
        <v>7</v>
      </c>
      <c r="H127" s="33" t="s">
        <v>7</v>
      </c>
      <c r="I127" s="33" t="s">
        <v>8</v>
      </c>
      <c r="J127" s="33" t="s">
        <v>8</v>
      </c>
      <c r="K127" s="34">
        <v>0.2</v>
      </c>
      <c r="L127" s="34" t="str">
        <f>IF(Noms_de_les_cases45[[#This Row],[Nivell 
d''us (%)]]&gt;0.7,"Habitual",IF(Noms_de_les_cases45[[#This Row],[Nivell 
d''us (%)]]&lt;0.3,"Minoritari","Ocasional"))</f>
        <v>Minoritari</v>
      </c>
      <c r="M127" s="33" t="s">
        <v>15</v>
      </c>
      <c r="N127" s="33" t="s">
        <v>17</v>
      </c>
      <c r="O127" t="s">
        <v>1221</v>
      </c>
      <c r="P127" t="s">
        <v>1270</v>
      </c>
    </row>
    <row r="128" spans="1:16" x14ac:dyDescent="0.35">
      <c r="A128" s="1">
        <f t="shared" si="2"/>
        <v>127</v>
      </c>
      <c r="B128" s="1" t="s">
        <v>535</v>
      </c>
      <c r="C128" t="s">
        <v>536</v>
      </c>
      <c r="D128" t="s">
        <v>85</v>
      </c>
      <c r="E128" s="33" t="s">
        <v>82</v>
      </c>
      <c r="F128" s="33" t="s">
        <v>7</v>
      </c>
      <c r="G128" s="33" t="s">
        <v>7</v>
      </c>
      <c r="H128" s="33" t="s">
        <v>7</v>
      </c>
      <c r="I128" s="33" t="s">
        <v>7</v>
      </c>
      <c r="J128" s="33" t="s">
        <v>7</v>
      </c>
      <c r="K128" s="34">
        <v>1</v>
      </c>
      <c r="L128" s="34" t="str">
        <f>IF(Noms_de_les_cases45[[#This Row],[Nivell 
d''us (%)]]&gt;0.7,"Habitual",IF(Noms_de_les_cases45[[#This Row],[Nivell 
d''us (%)]]&lt;0.3,"Minoritari","Ocasional"))</f>
        <v>Habitual</v>
      </c>
      <c r="M128" s="33" t="s">
        <v>57</v>
      </c>
      <c r="N128" s="33" t="s">
        <v>20</v>
      </c>
      <c r="O128" t="s">
        <v>1267</v>
      </c>
      <c r="P128" t="s">
        <v>1272</v>
      </c>
    </row>
    <row r="129" spans="1:16" x14ac:dyDescent="0.35">
      <c r="A129" s="1">
        <f t="shared" si="2"/>
        <v>128</v>
      </c>
      <c r="B129" s="1" t="s">
        <v>878</v>
      </c>
      <c r="C129" t="s">
        <v>877</v>
      </c>
      <c r="D129" t="s">
        <v>181</v>
      </c>
      <c r="E129" s="33" t="s">
        <v>81</v>
      </c>
      <c r="F129" s="33" t="s">
        <v>7</v>
      </c>
      <c r="G129" s="33" t="s">
        <v>7</v>
      </c>
      <c r="H129" s="33" t="s">
        <v>7</v>
      </c>
      <c r="I129" s="33" t="s">
        <v>8</v>
      </c>
      <c r="J129" s="33" t="s">
        <v>7</v>
      </c>
      <c r="K129" s="34">
        <v>0.6</v>
      </c>
      <c r="L129" s="34" t="str">
        <f>IF(Noms_de_les_cases45[[#This Row],[Nivell 
d''us (%)]]&gt;0.7,"Habitual",IF(Noms_de_les_cases45[[#This Row],[Nivell 
d''us (%)]]&lt;0.3,"Minoritari","Ocasional"))</f>
        <v>Ocasional</v>
      </c>
      <c r="M129" s="33" t="s">
        <v>14</v>
      </c>
      <c r="N129" s="33" t="s">
        <v>17</v>
      </c>
      <c r="O129" t="s">
        <v>1219</v>
      </c>
      <c r="P129" t="s">
        <v>1228</v>
      </c>
    </row>
    <row r="130" spans="1:16" x14ac:dyDescent="0.35">
      <c r="A130" s="1">
        <f t="shared" si="2"/>
        <v>129</v>
      </c>
      <c r="B130" s="1" t="s">
        <v>638</v>
      </c>
      <c r="C130" t="s">
        <v>636</v>
      </c>
      <c r="D130" t="s">
        <v>84</v>
      </c>
      <c r="E130" s="33" t="s">
        <v>81</v>
      </c>
      <c r="F130" s="33" t="s">
        <v>7</v>
      </c>
      <c r="G130" s="33" t="s">
        <v>7</v>
      </c>
      <c r="H130" s="33" t="s">
        <v>7</v>
      </c>
      <c r="I130" s="33" t="s">
        <v>8</v>
      </c>
      <c r="J130" s="33" t="s">
        <v>7</v>
      </c>
      <c r="K130" s="34">
        <v>0.6</v>
      </c>
      <c r="L130" s="34" t="str">
        <f>IF(Noms_de_les_cases45[[#This Row],[Nivell 
d''us (%)]]&gt;0.7,"Habitual",IF(Noms_de_les_cases45[[#This Row],[Nivell 
d''us (%)]]&lt;0.3,"Minoritari","Ocasional"))</f>
        <v>Ocasional</v>
      </c>
      <c r="M130" s="33" t="s">
        <v>14</v>
      </c>
      <c r="N130" s="33" t="s">
        <v>19</v>
      </c>
      <c r="O130" t="s">
        <v>1218</v>
      </c>
      <c r="P130" t="s">
        <v>1228</v>
      </c>
    </row>
    <row r="131" spans="1:16" x14ac:dyDescent="0.35">
      <c r="A131" s="1">
        <f t="shared" ref="A131:A194" si="3">A130+1</f>
        <v>130</v>
      </c>
      <c r="B131" s="1" t="s">
        <v>648</v>
      </c>
      <c r="C131" t="s">
        <v>647</v>
      </c>
      <c r="D131" t="s">
        <v>84</v>
      </c>
      <c r="E131" s="33" t="s">
        <v>81</v>
      </c>
      <c r="F131" s="33" t="s">
        <v>7</v>
      </c>
      <c r="G131" s="33" t="s">
        <v>7</v>
      </c>
      <c r="H131" s="33" t="s">
        <v>7</v>
      </c>
      <c r="I131" s="33" t="s">
        <v>8</v>
      </c>
      <c r="J131" s="33" t="s">
        <v>7</v>
      </c>
      <c r="K131" s="34">
        <v>0.8</v>
      </c>
      <c r="L131" s="34" t="str">
        <f>IF(Noms_de_les_cases45[[#This Row],[Nivell 
d''us (%)]]&gt;0.7,"Habitual",IF(Noms_de_les_cases45[[#This Row],[Nivell 
d''us (%)]]&lt;0.3,"Minoritari","Ocasional"))</f>
        <v>Habitual</v>
      </c>
      <c r="M131" s="33" t="s">
        <v>14</v>
      </c>
      <c r="N131" s="33" t="s">
        <v>19</v>
      </c>
      <c r="O131" t="s">
        <v>1218</v>
      </c>
      <c r="P131" t="s">
        <v>1228</v>
      </c>
    </row>
    <row r="132" spans="1:16" x14ac:dyDescent="0.35">
      <c r="A132" s="1">
        <f t="shared" si="3"/>
        <v>131</v>
      </c>
      <c r="B132" s="1" t="s">
        <v>243</v>
      </c>
      <c r="C132" t="s">
        <v>244</v>
      </c>
      <c r="D132" t="s">
        <v>88</v>
      </c>
      <c r="E132" s="33" t="s">
        <v>81</v>
      </c>
      <c r="F132" s="33" t="s">
        <v>7</v>
      </c>
      <c r="G132" s="33" t="s">
        <v>7</v>
      </c>
      <c r="H132" s="33" t="s">
        <v>7</v>
      </c>
      <c r="I132" s="33" t="s">
        <v>7</v>
      </c>
      <c r="J132" s="33" t="s">
        <v>7</v>
      </c>
      <c r="K132" s="34">
        <v>1</v>
      </c>
      <c r="L132" s="34" t="str">
        <f>IF(Noms_de_les_cases45[[#This Row],[Nivell 
d''us (%)]]&gt;0.7,"Habitual",IF(Noms_de_les_cases45[[#This Row],[Nivell 
d''us (%)]]&lt;0.3,"Minoritari","Ocasional"))</f>
        <v>Habitual</v>
      </c>
      <c r="M132" s="33" t="s">
        <v>14</v>
      </c>
      <c r="N132" s="33" t="s">
        <v>17</v>
      </c>
      <c r="O132" t="s">
        <v>1218</v>
      </c>
      <c r="P132" t="s">
        <v>1228</v>
      </c>
    </row>
    <row r="133" spans="1:16" x14ac:dyDescent="0.35">
      <c r="A133" s="1">
        <f t="shared" si="3"/>
        <v>132</v>
      </c>
      <c r="B133" s="1" t="s">
        <v>65</v>
      </c>
      <c r="C133" t="s">
        <v>64</v>
      </c>
      <c r="D133" t="s">
        <v>6</v>
      </c>
      <c r="E133" s="33" t="s">
        <v>81</v>
      </c>
      <c r="F133" s="33" t="s">
        <v>7</v>
      </c>
      <c r="G133" s="33" t="s">
        <v>7</v>
      </c>
      <c r="H133" s="33" t="s">
        <v>7</v>
      </c>
      <c r="I133" s="33" t="s">
        <v>8</v>
      </c>
      <c r="J133" s="33" t="s">
        <v>8</v>
      </c>
      <c r="K133" s="34">
        <v>0.4</v>
      </c>
      <c r="L133" s="34" t="str">
        <f>IF(Noms_de_les_cases45[[#This Row],[Nivell 
d''us (%)]]&gt;0.7,"Habitual",IF(Noms_de_les_cases45[[#This Row],[Nivell 
d''us (%)]]&lt;0.3,"Minoritari","Ocasional"))</f>
        <v>Ocasional</v>
      </c>
      <c r="M133" s="33" t="s">
        <v>14</v>
      </c>
      <c r="N133" s="33" t="s">
        <v>18</v>
      </c>
      <c r="O133" t="s">
        <v>1218</v>
      </c>
      <c r="P133" t="s">
        <v>1228</v>
      </c>
    </row>
    <row r="134" spans="1:16" x14ac:dyDescent="0.35">
      <c r="A134" s="1">
        <f t="shared" si="3"/>
        <v>133</v>
      </c>
      <c r="B134" s="1" t="s">
        <v>328</v>
      </c>
      <c r="C134" t="s">
        <v>331</v>
      </c>
      <c r="D134" t="s">
        <v>92</v>
      </c>
      <c r="E134" s="33" t="s">
        <v>81</v>
      </c>
      <c r="F134" s="33" t="s">
        <v>7</v>
      </c>
      <c r="G134" s="33" t="s">
        <v>7</v>
      </c>
      <c r="H134" s="33" t="s">
        <v>7</v>
      </c>
      <c r="I134" s="33" t="s">
        <v>8</v>
      </c>
      <c r="J134" s="33" t="s">
        <v>8</v>
      </c>
      <c r="K134" s="34">
        <v>0.2</v>
      </c>
      <c r="L134" s="34" t="str">
        <f>IF(Noms_de_les_cases45[[#This Row],[Nivell 
d''us (%)]]&gt;0.7,"Habitual",IF(Noms_de_les_cases45[[#This Row],[Nivell 
d''us (%)]]&lt;0.3,"Minoritari","Ocasional"))</f>
        <v>Minoritari</v>
      </c>
      <c r="M134" s="33" t="s">
        <v>14</v>
      </c>
      <c r="N134" s="33" t="s">
        <v>17</v>
      </c>
      <c r="O134" t="s">
        <v>1218</v>
      </c>
      <c r="P134" t="s">
        <v>1228</v>
      </c>
    </row>
    <row r="135" spans="1:16" x14ac:dyDescent="0.35">
      <c r="A135" s="1">
        <f t="shared" si="3"/>
        <v>134</v>
      </c>
      <c r="B135" s="1" t="s">
        <v>559</v>
      </c>
      <c r="C135" t="s">
        <v>560</v>
      </c>
      <c r="D135" t="s">
        <v>85</v>
      </c>
      <c r="E135" s="33" t="s">
        <v>81</v>
      </c>
      <c r="F135" s="33" t="s">
        <v>7</v>
      </c>
      <c r="G135" s="33" t="s">
        <v>7</v>
      </c>
      <c r="H135" s="33" t="s">
        <v>7</v>
      </c>
      <c r="I135" s="33" t="s">
        <v>7</v>
      </c>
      <c r="J135" s="33" t="s">
        <v>7</v>
      </c>
      <c r="K135" s="34">
        <v>1</v>
      </c>
      <c r="L135" s="34" t="str">
        <f>IF(Noms_de_les_cases45[[#This Row],[Nivell 
d''us (%)]]&gt;0.7,"Habitual",IF(Noms_de_les_cases45[[#This Row],[Nivell 
d''us (%)]]&lt;0.3,"Minoritari","Ocasional"))</f>
        <v>Habitual</v>
      </c>
      <c r="M135" s="33" t="s">
        <v>78</v>
      </c>
      <c r="N135" s="33" t="s">
        <v>17</v>
      </c>
      <c r="O135" t="s">
        <v>1218</v>
      </c>
      <c r="P135" t="s">
        <v>1224</v>
      </c>
    </row>
    <row r="136" spans="1:16" x14ac:dyDescent="0.35">
      <c r="A136" s="1">
        <f t="shared" si="3"/>
        <v>135</v>
      </c>
      <c r="B136" s="1" t="s">
        <v>455</v>
      </c>
      <c r="C136" t="s">
        <v>471</v>
      </c>
      <c r="D136" t="s">
        <v>85</v>
      </c>
      <c r="E136" s="33" t="s">
        <v>81</v>
      </c>
      <c r="F136" s="33" t="s">
        <v>7</v>
      </c>
      <c r="G136" s="33" t="s">
        <v>7</v>
      </c>
      <c r="H136" s="33" t="s">
        <v>7</v>
      </c>
      <c r="I136" s="33" t="s">
        <v>7</v>
      </c>
      <c r="J136" s="33" t="s">
        <v>7</v>
      </c>
      <c r="K136" s="34">
        <v>0.6</v>
      </c>
      <c r="L136" s="34" t="str">
        <f>IF(Noms_de_les_cases45[[#This Row],[Nivell 
d''us (%)]]&gt;0.7,"Habitual",IF(Noms_de_les_cases45[[#This Row],[Nivell 
d''us (%)]]&lt;0.3,"Minoritari","Ocasional"))</f>
        <v>Ocasional</v>
      </c>
      <c r="M136" s="33" t="s">
        <v>14</v>
      </c>
      <c r="N136" s="33" t="s">
        <v>17</v>
      </c>
      <c r="O136" t="s">
        <v>1218</v>
      </c>
      <c r="P136" t="s">
        <v>1228</v>
      </c>
    </row>
    <row r="137" spans="1:16" x14ac:dyDescent="0.35">
      <c r="A137" s="1">
        <f t="shared" si="3"/>
        <v>136</v>
      </c>
      <c r="B137" s="1" t="s">
        <v>1535</v>
      </c>
      <c r="C137" t="s">
        <v>115</v>
      </c>
      <c r="D137" t="s">
        <v>90</v>
      </c>
      <c r="E137" s="33" t="s">
        <v>81</v>
      </c>
      <c r="F137" s="33" t="s">
        <v>7</v>
      </c>
      <c r="G137" s="33" t="s">
        <v>7</v>
      </c>
      <c r="H137" s="33" t="s">
        <v>7</v>
      </c>
      <c r="I137" s="33" t="s">
        <v>8</v>
      </c>
      <c r="J137" s="33" t="s">
        <v>7</v>
      </c>
      <c r="K137" s="34">
        <v>0.2</v>
      </c>
      <c r="L137" s="34" t="str">
        <f>IF(Noms_de_les_cases45[[#This Row],[Nivell 
d''us (%)]]&gt;0.7,"Habitual",IF(Noms_de_les_cases45[[#This Row],[Nivell 
d''us (%)]]&lt;0.3,"Minoritari","Ocasional"))</f>
        <v>Minoritari</v>
      </c>
      <c r="M137" s="33" t="s">
        <v>15</v>
      </c>
      <c r="N137" s="33" t="s">
        <v>17</v>
      </c>
      <c r="O137" t="s">
        <v>1221</v>
      </c>
      <c r="P137" t="s">
        <v>1270</v>
      </c>
    </row>
    <row r="138" spans="1:16" x14ac:dyDescent="0.35">
      <c r="A138" s="1">
        <f t="shared" si="3"/>
        <v>137</v>
      </c>
      <c r="B138" s="1" t="s">
        <v>1525</v>
      </c>
      <c r="C138" t="s">
        <v>1141</v>
      </c>
      <c r="D138" t="s">
        <v>91</v>
      </c>
      <c r="E138" s="33" t="s">
        <v>81</v>
      </c>
      <c r="F138" s="33" t="s">
        <v>7</v>
      </c>
      <c r="G138" s="33" t="s">
        <v>8</v>
      </c>
      <c r="H138" s="33" t="s">
        <v>7</v>
      </c>
      <c r="I138" s="33" t="s">
        <v>8</v>
      </c>
      <c r="J138" s="33" t="s">
        <v>8</v>
      </c>
      <c r="K138" s="34">
        <v>0.2</v>
      </c>
      <c r="L138" s="34" t="str">
        <f>IF(Noms_de_les_cases45[[#This Row],[Nivell 
d''us (%)]]&gt;0.7,"Habitual",IF(Noms_de_les_cases45[[#This Row],[Nivell 
d''us (%)]]&lt;0.3,"Minoritari","Ocasional"))</f>
        <v>Minoritari</v>
      </c>
      <c r="M138" s="33" t="s">
        <v>16</v>
      </c>
      <c r="N138" s="33" t="s">
        <v>17</v>
      </c>
      <c r="O138" t="s">
        <v>1222</v>
      </c>
      <c r="P138" t="s">
        <v>1229</v>
      </c>
    </row>
    <row r="139" spans="1:16" x14ac:dyDescent="0.35">
      <c r="A139" s="1">
        <f t="shared" si="3"/>
        <v>138</v>
      </c>
      <c r="B139" s="1" t="s">
        <v>422</v>
      </c>
      <c r="C139" t="s">
        <v>1216</v>
      </c>
      <c r="D139" t="s">
        <v>92</v>
      </c>
      <c r="E139" s="33" t="s">
        <v>81</v>
      </c>
      <c r="F139" s="33" t="s">
        <v>7</v>
      </c>
      <c r="G139" s="33" t="s">
        <v>7</v>
      </c>
      <c r="H139" s="33" t="s">
        <v>7</v>
      </c>
      <c r="I139" s="33" t="s">
        <v>8</v>
      </c>
      <c r="J139" s="33" t="s">
        <v>8</v>
      </c>
      <c r="K139" s="34">
        <v>0.8</v>
      </c>
      <c r="L139" s="34" t="str">
        <f>IF(Noms_de_les_cases45[[#This Row],[Nivell 
d''us (%)]]&gt;0.7,"Habitual",IF(Noms_de_les_cases45[[#This Row],[Nivell 
d''us (%)]]&lt;0.3,"Minoritari","Ocasional"))</f>
        <v>Habitual</v>
      </c>
      <c r="M139" s="33" t="s">
        <v>16</v>
      </c>
      <c r="N139" s="33" t="s">
        <v>17</v>
      </c>
      <c r="O139" t="s">
        <v>1222</v>
      </c>
      <c r="P139" t="s">
        <v>1229</v>
      </c>
    </row>
    <row r="140" spans="1:16" x14ac:dyDescent="0.35">
      <c r="A140" s="1">
        <f t="shared" si="3"/>
        <v>139</v>
      </c>
      <c r="B140" s="1" t="s">
        <v>266</v>
      </c>
      <c r="C140" t="s">
        <v>267</v>
      </c>
      <c r="D140" t="s">
        <v>89</v>
      </c>
      <c r="E140" s="33" t="s">
        <v>81</v>
      </c>
      <c r="F140" s="33" t="s">
        <v>7</v>
      </c>
      <c r="G140" s="33" t="s">
        <v>7</v>
      </c>
      <c r="H140" s="33" t="s">
        <v>7</v>
      </c>
      <c r="I140" s="33" t="s">
        <v>7</v>
      </c>
      <c r="J140" s="33" t="s">
        <v>7</v>
      </c>
      <c r="K140" s="34">
        <v>1</v>
      </c>
      <c r="L140" s="34" t="str">
        <f>IF(Noms_de_les_cases45[[#This Row],[Nivell 
d''us (%)]]&gt;0.7,"Habitual",IF(Noms_de_les_cases45[[#This Row],[Nivell 
d''us (%)]]&lt;0.3,"Minoritari","Ocasional"))</f>
        <v>Habitual</v>
      </c>
      <c r="M140" s="33" t="s">
        <v>16</v>
      </c>
      <c r="N140" s="33" t="s">
        <v>18</v>
      </c>
      <c r="O140" t="s">
        <v>1222</v>
      </c>
      <c r="P140" t="s">
        <v>1232</v>
      </c>
    </row>
    <row r="141" spans="1:16" x14ac:dyDescent="0.35">
      <c r="A141" s="1">
        <f t="shared" si="3"/>
        <v>140</v>
      </c>
      <c r="B141" s="1" t="s">
        <v>492</v>
      </c>
      <c r="C141" t="s">
        <v>493</v>
      </c>
      <c r="D141" t="s">
        <v>87</v>
      </c>
      <c r="E141" s="33" t="s">
        <v>81</v>
      </c>
      <c r="F141" s="33" t="s">
        <v>7</v>
      </c>
      <c r="G141" s="33" t="s">
        <v>7</v>
      </c>
      <c r="H141" s="33" t="s">
        <v>7</v>
      </c>
      <c r="I141" s="33" t="s">
        <v>7</v>
      </c>
      <c r="J141" s="33" t="s">
        <v>7</v>
      </c>
      <c r="K141" s="34">
        <v>0.6</v>
      </c>
      <c r="L141" s="34" t="str">
        <f>IF(Noms_de_les_cases45[[#This Row],[Nivell 
d''us (%)]]&gt;0.7,"Habitual",IF(Noms_de_les_cases45[[#This Row],[Nivell 
d''us (%)]]&lt;0.3,"Minoritari","Ocasional"))</f>
        <v>Ocasional</v>
      </c>
      <c r="M141" s="33" t="s">
        <v>14</v>
      </c>
      <c r="N141" s="33" t="s">
        <v>17</v>
      </c>
      <c r="O141" t="s">
        <v>1218</v>
      </c>
      <c r="P141" t="s">
        <v>1228</v>
      </c>
    </row>
    <row r="142" spans="1:16" x14ac:dyDescent="0.35">
      <c r="A142" s="1">
        <f t="shared" si="3"/>
        <v>141</v>
      </c>
      <c r="B142" s="1" t="s">
        <v>688</v>
      </c>
      <c r="C142" t="s">
        <v>687</v>
      </c>
      <c r="D142" t="s">
        <v>84</v>
      </c>
      <c r="E142" s="33" t="s">
        <v>81</v>
      </c>
      <c r="F142" s="33" t="s">
        <v>7</v>
      </c>
      <c r="G142" s="33" t="s">
        <v>7</v>
      </c>
      <c r="H142" s="33" t="s">
        <v>7</v>
      </c>
      <c r="I142" s="33" t="s">
        <v>7</v>
      </c>
      <c r="J142" s="33" t="s">
        <v>7</v>
      </c>
      <c r="K142" s="34">
        <v>1</v>
      </c>
      <c r="L142" s="34" t="str">
        <f>IF(Noms_de_les_cases45[[#This Row],[Nivell 
d''us (%)]]&gt;0.7,"Habitual",IF(Noms_de_les_cases45[[#This Row],[Nivell 
d''us (%)]]&lt;0.3,"Minoritari","Ocasional"))</f>
        <v>Habitual</v>
      </c>
      <c r="M142" s="33" t="s">
        <v>14</v>
      </c>
      <c r="N142" s="33" t="s">
        <v>17</v>
      </c>
      <c r="O142" t="s">
        <v>1218</v>
      </c>
      <c r="P142" t="s">
        <v>1228</v>
      </c>
    </row>
    <row r="143" spans="1:16" x14ac:dyDescent="0.35">
      <c r="A143" s="1">
        <f t="shared" si="3"/>
        <v>142</v>
      </c>
      <c r="B143" s="1" t="s">
        <v>650</v>
      </c>
      <c r="C143" t="s">
        <v>651</v>
      </c>
      <c r="D143" t="s">
        <v>24</v>
      </c>
      <c r="E143" s="33" t="s">
        <v>81</v>
      </c>
      <c r="F143" s="33" t="s">
        <v>7</v>
      </c>
      <c r="G143" s="33" t="s">
        <v>7</v>
      </c>
      <c r="H143" s="33" t="s">
        <v>7</v>
      </c>
      <c r="I143" s="33" t="s">
        <v>7</v>
      </c>
      <c r="J143" s="33" t="s">
        <v>7</v>
      </c>
      <c r="K143" s="34">
        <v>1</v>
      </c>
      <c r="L143" s="34" t="str">
        <f>IF(Noms_de_les_cases45[[#This Row],[Nivell 
d''us (%)]]&gt;0.7,"Habitual",IF(Noms_de_les_cases45[[#This Row],[Nivell 
d''us (%)]]&lt;0.3,"Minoritari","Ocasional"))</f>
        <v>Habitual</v>
      </c>
      <c r="M143" s="33" t="s">
        <v>14</v>
      </c>
      <c r="N143" s="33" t="s">
        <v>17</v>
      </c>
      <c r="O143" t="s">
        <v>1218</v>
      </c>
      <c r="P143" t="s">
        <v>1228</v>
      </c>
    </row>
    <row r="144" spans="1:16" x14ac:dyDescent="0.35">
      <c r="A144" s="1">
        <f t="shared" si="3"/>
        <v>143</v>
      </c>
      <c r="B144" s="1" t="s">
        <v>1058</v>
      </c>
      <c r="C144" t="s">
        <v>651</v>
      </c>
      <c r="D144" t="s">
        <v>24</v>
      </c>
      <c r="E144" s="33" t="s">
        <v>81</v>
      </c>
      <c r="F144" s="33" t="s">
        <v>7</v>
      </c>
      <c r="G144" s="33" t="s">
        <v>7</v>
      </c>
      <c r="H144" s="33" t="s">
        <v>7</v>
      </c>
      <c r="I144" s="33" t="s">
        <v>8</v>
      </c>
      <c r="J144" s="33" t="s">
        <v>7</v>
      </c>
      <c r="K144" s="34">
        <v>0.6</v>
      </c>
      <c r="L144" s="34" t="str">
        <f>IF(Noms_de_les_cases45[[#This Row],[Nivell 
d''us (%)]]&gt;0.7,"Habitual",IF(Noms_de_les_cases45[[#This Row],[Nivell 
d''us (%)]]&lt;0.3,"Minoritari","Ocasional"))</f>
        <v>Ocasional</v>
      </c>
      <c r="M144" s="33" t="s">
        <v>14</v>
      </c>
      <c r="N144" s="33" t="s">
        <v>17</v>
      </c>
      <c r="O144" t="s">
        <v>1235</v>
      </c>
      <c r="P144" t="s">
        <v>1230</v>
      </c>
    </row>
    <row r="145" spans="1:16" x14ac:dyDescent="0.35">
      <c r="A145" s="1">
        <f t="shared" si="3"/>
        <v>144</v>
      </c>
      <c r="B145" s="1" t="s">
        <v>874</v>
      </c>
      <c r="C145" t="s">
        <v>873</v>
      </c>
      <c r="D145" t="s">
        <v>181</v>
      </c>
      <c r="E145" s="33" t="s">
        <v>81</v>
      </c>
      <c r="F145" s="33" t="s">
        <v>7</v>
      </c>
      <c r="G145" s="33" t="s">
        <v>7</v>
      </c>
      <c r="H145" s="33" t="s">
        <v>7</v>
      </c>
      <c r="I145" s="33" t="s">
        <v>8</v>
      </c>
      <c r="J145" s="33" t="s">
        <v>8</v>
      </c>
      <c r="K145" s="34">
        <v>0.2</v>
      </c>
      <c r="L145" s="34" t="str">
        <f>IF(Noms_de_les_cases45[[#This Row],[Nivell 
d''us (%)]]&gt;0.7,"Habitual",IF(Noms_de_les_cases45[[#This Row],[Nivell 
d''us (%)]]&lt;0.3,"Minoritari","Ocasional"))</f>
        <v>Minoritari</v>
      </c>
      <c r="M145" s="33" t="s">
        <v>14</v>
      </c>
      <c r="N145" s="33" t="s">
        <v>17</v>
      </c>
      <c r="O145" t="s">
        <v>1235</v>
      </c>
      <c r="P145" t="s">
        <v>1230</v>
      </c>
    </row>
    <row r="146" spans="1:16" x14ac:dyDescent="0.35">
      <c r="A146" s="1">
        <f t="shared" si="3"/>
        <v>145</v>
      </c>
      <c r="B146" s="1" t="s">
        <v>1518</v>
      </c>
      <c r="C146" t="s">
        <v>337</v>
      </c>
      <c r="D146" t="s">
        <v>92</v>
      </c>
      <c r="E146" s="33" t="s">
        <v>81</v>
      </c>
      <c r="F146" s="33" t="s">
        <v>7</v>
      </c>
      <c r="G146" s="33" t="s">
        <v>7</v>
      </c>
      <c r="H146" s="33" t="s">
        <v>7</v>
      </c>
      <c r="I146" s="33" t="s">
        <v>8</v>
      </c>
      <c r="J146" s="33" t="s">
        <v>8</v>
      </c>
      <c r="K146" s="34">
        <v>0.2</v>
      </c>
      <c r="L146" s="34" t="str">
        <f>IF(Noms_de_les_cases45[[#This Row],[Nivell 
d''us (%)]]&gt;0.7,"Habitual",IF(Noms_de_les_cases45[[#This Row],[Nivell 
d''us (%)]]&lt;0.3,"Minoritari","Ocasional"))</f>
        <v>Minoritari</v>
      </c>
      <c r="M146" s="33" t="s">
        <v>14</v>
      </c>
      <c r="N146" s="33" t="s">
        <v>17</v>
      </c>
      <c r="O146" t="s">
        <v>1218</v>
      </c>
      <c r="P146" t="s">
        <v>1228</v>
      </c>
    </row>
    <row r="147" spans="1:16" x14ac:dyDescent="0.35">
      <c r="A147" s="1">
        <f t="shared" si="3"/>
        <v>146</v>
      </c>
      <c r="B147" s="1" t="s">
        <v>1474</v>
      </c>
      <c r="C147" t="s">
        <v>980</v>
      </c>
      <c r="D147" t="s">
        <v>89</v>
      </c>
      <c r="E147" s="33" t="s">
        <v>81</v>
      </c>
      <c r="F147" s="33" t="s">
        <v>7</v>
      </c>
      <c r="G147" s="33" t="s">
        <v>7</v>
      </c>
      <c r="H147" s="33" t="s">
        <v>7</v>
      </c>
      <c r="I147" s="33" t="s">
        <v>8</v>
      </c>
      <c r="J147" s="33" t="s">
        <v>8</v>
      </c>
      <c r="K147" s="34">
        <v>0.4</v>
      </c>
      <c r="L147" s="34" t="str">
        <f>IF(Noms_de_les_cases45[[#This Row],[Nivell 
d''us (%)]]&gt;0.7,"Habitual",IF(Noms_de_les_cases45[[#This Row],[Nivell 
d''us (%)]]&lt;0.3,"Minoritari","Ocasional"))</f>
        <v>Ocasional</v>
      </c>
      <c r="M147" s="33" t="s">
        <v>16</v>
      </c>
      <c r="N147" s="33" t="s">
        <v>17</v>
      </c>
      <c r="O147" t="s">
        <v>1222</v>
      </c>
      <c r="P147" t="s">
        <v>1229</v>
      </c>
    </row>
    <row r="148" spans="1:16" x14ac:dyDescent="0.35">
      <c r="A148" s="1">
        <f t="shared" si="3"/>
        <v>147</v>
      </c>
      <c r="B148" s="1" t="s">
        <v>1487</v>
      </c>
      <c r="C148" t="s">
        <v>273</v>
      </c>
      <c r="D148" t="s">
        <v>92</v>
      </c>
      <c r="E148" s="33" t="s">
        <v>81</v>
      </c>
      <c r="F148" s="33" t="s">
        <v>7</v>
      </c>
      <c r="G148" s="33" t="s">
        <v>7</v>
      </c>
      <c r="H148" s="33" t="s">
        <v>7</v>
      </c>
      <c r="I148" s="33" t="s">
        <v>8</v>
      </c>
      <c r="J148" s="33" t="s">
        <v>8</v>
      </c>
      <c r="K148" s="34">
        <v>0.2</v>
      </c>
      <c r="L148" s="34" t="str">
        <f>IF(Noms_de_les_cases45[[#This Row],[Nivell 
d''us (%)]]&gt;0.7,"Habitual",IF(Noms_de_les_cases45[[#This Row],[Nivell 
d''us (%)]]&lt;0.3,"Minoritari","Ocasional"))</f>
        <v>Minoritari</v>
      </c>
      <c r="M148" s="33" t="s">
        <v>16</v>
      </c>
      <c r="N148" s="33" t="s">
        <v>17</v>
      </c>
      <c r="O148" t="s">
        <v>1222</v>
      </c>
      <c r="P148" t="s">
        <v>1229</v>
      </c>
    </row>
    <row r="149" spans="1:16" x14ac:dyDescent="0.35">
      <c r="A149" s="1">
        <f t="shared" si="3"/>
        <v>148</v>
      </c>
      <c r="B149" s="1" t="s">
        <v>979</v>
      </c>
      <c r="C149" t="s">
        <v>980</v>
      </c>
      <c r="D149" t="s">
        <v>89</v>
      </c>
      <c r="E149" s="33" t="s">
        <v>81</v>
      </c>
      <c r="F149" s="33" t="s">
        <v>7</v>
      </c>
      <c r="G149" s="33" t="s">
        <v>7</v>
      </c>
      <c r="H149" s="33" t="s">
        <v>7</v>
      </c>
      <c r="I149" s="33" t="s">
        <v>7</v>
      </c>
      <c r="J149" s="33" t="s">
        <v>7</v>
      </c>
      <c r="K149" s="34">
        <v>0.8</v>
      </c>
      <c r="L149" s="34" t="str">
        <f>IF(Noms_de_les_cases45[[#This Row],[Nivell 
d''us (%)]]&gt;0.7,"Habitual",IF(Noms_de_les_cases45[[#This Row],[Nivell 
d''us (%)]]&lt;0.3,"Minoritari","Ocasional"))</f>
        <v>Habitual</v>
      </c>
      <c r="M149" s="33" t="s">
        <v>16</v>
      </c>
      <c r="N149" s="33" t="s">
        <v>17</v>
      </c>
      <c r="O149" t="s">
        <v>1222</v>
      </c>
      <c r="P149" t="s">
        <v>1240</v>
      </c>
    </row>
    <row r="150" spans="1:16" x14ac:dyDescent="0.35">
      <c r="A150" s="1">
        <f t="shared" si="3"/>
        <v>149</v>
      </c>
      <c r="B150" s="1" t="s">
        <v>66</v>
      </c>
      <c r="C150" t="s">
        <v>64</v>
      </c>
      <c r="D150" t="s">
        <v>6</v>
      </c>
      <c r="E150" s="33" t="s">
        <v>81</v>
      </c>
      <c r="F150" s="33" t="s">
        <v>7</v>
      </c>
      <c r="G150" s="33" t="s">
        <v>7</v>
      </c>
      <c r="H150" s="33" t="s">
        <v>7</v>
      </c>
      <c r="I150" s="33" t="s">
        <v>8</v>
      </c>
      <c r="J150" s="33" t="s">
        <v>8</v>
      </c>
      <c r="K150" s="34">
        <v>0.4</v>
      </c>
      <c r="L150" s="34" t="str">
        <f>IF(Noms_de_les_cases45[[#This Row],[Nivell 
d''us (%)]]&gt;0.7,"Habitual",IF(Noms_de_les_cases45[[#This Row],[Nivell 
d''us (%)]]&lt;0.3,"Minoritari","Ocasional"))</f>
        <v>Ocasional</v>
      </c>
      <c r="M150" s="33" t="s">
        <v>14</v>
      </c>
      <c r="N150" s="33" t="s">
        <v>18</v>
      </c>
      <c r="O150" t="s">
        <v>1218</v>
      </c>
      <c r="P150" t="s">
        <v>1228</v>
      </c>
    </row>
    <row r="151" spans="1:16" x14ac:dyDescent="0.35">
      <c r="A151" s="1">
        <f t="shared" si="3"/>
        <v>150</v>
      </c>
      <c r="B151" s="1" t="s">
        <v>898</v>
      </c>
      <c r="C151" t="s">
        <v>899</v>
      </c>
      <c r="D151" t="s">
        <v>181</v>
      </c>
      <c r="E151" s="33" t="s">
        <v>81</v>
      </c>
      <c r="F151" s="33" t="s">
        <v>7</v>
      </c>
      <c r="G151" s="33" t="s">
        <v>7</v>
      </c>
      <c r="H151" s="33" t="s">
        <v>8</v>
      </c>
      <c r="I151" s="33" t="s">
        <v>7</v>
      </c>
      <c r="J151" s="33" t="s">
        <v>7</v>
      </c>
      <c r="K151" s="34">
        <v>0.6</v>
      </c>
      <c r="L151" s="34" t="str">
        <f>IF(Noms_de_les_cases45[[#This Row],[Nivell 
d''us (%)]]&gt;0.7,"Habitual",IF(Noms_de_les_cases45[[#This Row],[Nivell 
d''us (%)]]&lt;0.3,"Minoritari","Ocasional"))</f>
        <v>Ocasional</v>
      </c>
      <c r="M151" s="33" t="s">
        <v>78</v>
      </c>
      <c r="N151" s="33" t="s">
        <v>17</v>
      </c>
      <c r="O151" t="s">
        <v>1218</v>
      </c>
      <c r="P151" t="s">
        <v>1224</v>
      </c>
    </row>
    <row r="152" spans="1:16" x14ac:dyDescent="0.35">
      <c r="A152" s="1">
        <f t="shared" si="3"/>
        <v>151</v>
      </c>
      <c r="B152" s="1" t="s">
        <v>372</v>
      </c>
      <c r="C152" t="s">
        <v>373</v>
      </c>
      <c r="D152" t="s">
        <v>92</v>
      </c>
      <c r="E152" s="33" t="s">
        <v>81</v>
      </c>
      <c r="F152" s="33" t="s">
        <v>7</v>
      </c>
      <c r="G152" s="33" t="s">
        <v>7</v>
      </c>
      <c r="H152" s="33" t="s">
        <v>7</v>
      </c>
      <c r="I152" s="33" t="s">
        <v>7</v>
      </c>
      <c r="J152" s="33" t="s">
        <v>7</v>
      </c>
      <c r="K152" s="34">
        <v>0.6</v>
      </c>
      <c r="L152" s="34" t="str">
        <f>IF(Noms_de_les_cases45[[#This Row],[Nivell 
d''us (%)]]&gt;0.7,"Habitual",IF(Noms_de_les_cases45[[#This Row],[Nivell 
d''us (%)]]&lt;0.3,"Minoritari","Ocasional"))</f>
        <v>Ocasional</v>
      </c>
      <c r="M152" s="33" t="s">
        <v>15</v>
      </c>
      <c r="N152" s="33" t="s">
        <v>17</v>
      </c>
      <c r="O152" t="s">
        <v>1218</v>
      </c>
      <c r="P152" t="s">
        <v>1268</v>
      </c>
    </row>
    <row r="153" spans="1:16" x14ac:dyDescent="0.35">
      <c r="A153" s="1">
        <f t="shared" si="3"/>
        <v>152</v>
      </c>
      <c r="B153" s="1" t="s">
        <v>811</v>
      </c>
      <c r="C153" t="s">
        <v>809</v>
      </c>
      <c r="D153" t="s">
        <v>24</v>
      </c>
      <c r="E153" s="33" t="s">
        <v>81</v>
      </c>
      <c r="F153" s="33" t="s">
        <v>7</v>
      </c>
      <c r="G153" s="33" t="s">
        <v>7</v>
      </c>
      <c r="H153" s="33" t="s">
        <v>7</v>
      </c>
      <c r="I153" s="33" t="s">
        <v>8</v>
      </c>
      <c r="J153" s="33" t="s">
        <v>8</v>
      </c>
      <c r="K153" s="34">
        <v>0.4</v>
      </c>
      <c r="L153" s="34" t="str">
        <f>IF(Noms_de_les_cases45[[#This Row],[Nivell 
d''us (%)]]&gt;0.7,"Habitual",IF(Noms_de_les_cases45[[#This Row],[Nivell 
d''us (%)]]&lt;0.3,"Minoritari","Ocasional"))</f>
        <v>Ocasional</v>
      </c>
      <c r="M153" s="33" t="s">
        <v>15</v>
      </c>
      <c r="N153" s="33" t="s">
        <v>17</v>
      </c>
      <c r="O153" t="s">
        <v>1234</v>
      </c>
      <c r="P153" t="s">
        <v>1270</v>
      </c>
    </row>
    <row r="154" spans="1:16" x14ac:dyDescent="0.35">
      <c r="A154" s="1">
        <f t="shared" si="3"/>
        <v>153</v>
      </c>
      <c r="B154" s="1" t="s">
        <v>9</v>
      </c>
      <c r="C154" t="s">
        <v>10</v>
      </c>
      <c r="D154" t="s">
        <v>6</v>
      </c>
      <c r="E154" s="33" t="s">
        <v>81</v>
      </c>
      <c r="F154" s="33" t="s">
        <v>7</v>
      </c>
      <c r="G154" s="33" t="s">
        <v>7</v>
      </c>
      <c r="H154" s="33" t="s">
        <v>7</v>
      </c>
      <c r="I154" s="33" t="s">
        <v>7</v>
      </c>
      <c r="J154" s="33" t="s">
        <v>7</v>
      </c>
      <c r="K154" s="34">
        <v>0.8</v>
      </c>
      <c r="L154" s="34" t="str">
        <f>IF(Noms_de_les_cases45[[#This Row],[Nivell 
d''us (%)]]&gt;0.7,"Habitual",IF(Noms_de_les_cases45[[#This Row],[Nivell 
d''us (%)]]&lt;0.3,"Minoritari","Ocasional"))</f>
        <v>Habitual</v>
      </c>
      <c r="M154" s="33" t="s">
        <v>16</v>
      </c>
      <c r="N154" s="33" t="s">
        <v>17</v>
      </c>
      <c r="O154" s="5" t="s">
        <v>1221</v>
      </c>
      <c r="P154" t="s">
        <v>1239</v>
      </c>
    </row>
    <row r="155" spans="1:16" x14ac:dyDescent="0.35">
      <c r="A155" s="1">
        <f t="shared" si="3"/>
        <v>154</v>
      </c>
      <c r="B155" s="1" t="s">
        <v>872</v>
      </c>
      <c r="C155" t="s">
        <v>873</v>
      </c>
      <c r="D155" t="s">
        <v>181</v>
      </c>
      <c r="E155" s="33" t="s">
        <v>81</v>
      </c>
      <c r="F155" s="33" t="s">
        <v>7</v>
      </c>
      <c r="G155" s="33" t="s">
        <v>7</v>
      </c>
      <c r="H155" s="33" t="s">
        <v>7</v>
      </c>
      <c r="I155" s="33" t="s">
        <v>7</v>
      </c>
      <c r="J155" s="33" t="s">
        <v>7</v>
      </c>
      <c r="K155" s="34">
        <v>0.8</v>
      </c>
      <c r="L155" s="34" t="str">
        <f>IF(Noms_de_les_cases45[[#This Row],[Nivell 
d''us (%)]]&gt;0.7,"Habitual",IF(Noms_de_les_cases45[[#This Row],[Nivell 
d''us (%)]]&lt;0.3,"Minoritari","Ocasional"))</f>
        <v>Habitual</v>
      </c>
      <c r="M155" s="33" t="s">
        <v>14</v>
      </c>
      <c r="N155" s="33" t="s">
        <v>17</v>
      </c>
      <c r="O155" t="s">
        <v>1218</v>
      </c>
      <c r="P155" t="s">
        <v>1228</v>
      </c>
    </row>
    <row r="156" spans="1:16" x14ac:dyDescent="0.35">
      <c r="A156" s="1">
        <f t="shared" si="3"/>
        <v>155</v>
      </c>
      <c r="B156" s="1" t="s">
        <v>194</v>
      </c>
      <c r="C156" t="s">
        <v>195</v>
      </c>
      <c r="D156" t="s">
        <v>91</v>
      </c>
      <c r="E156" s="33" t="s">
        <v>81</v>
      </c>
      <c r="F156" s="33" t="s">
        <v>7</v>
      </c>
      <c r="G156" s="33" t="s">
        <v>7</v>
      </c>
      <c r="H156" s="33" t="s">
        <v>7</v>
      </c>
      <c r="I156" s="33" t="s">
        <v>7</v>
      </c>
      <c r="J156" s="33" t="s">
        <v>8</v>
      </c>
      <c r="K156" s="34">
        <v>0.2</v>
      </c>
      <c r="L156" s="34" t="str">
        <f>IF(Noms_de_les_cases45[[#This Row],[Nivell 
d''us (%)]]&gt;0.7,"Habitual",IF(Noms_de_les_cases45[[#This Row],[Nivell 
d''us (%)]]&lt;0.3,"Minoritari","Ocasional"))</f>
        <v>Minoritari</v>
      </c>
      <c r="M156" s="33" t="s">
        <v>38</v>
      </c>
      <c r="N156" s="33" t="s">
        <v>17</v>
      </c>
      <c r="O156" t="s">
        <v>1218</v>
      </c>
      <c r="P156" t="s">
        <v>1268</v>
      </c>
    </row>
    <row r="157" spans="1:16" x14ac:dyDescent="0.35">
      <c r="A157" s="1">
        <f t="shared" si="3"/>
        <v>156</v>
      </c>
      <c r="B157" s="1" t="s">
        <v>457</v>
      </c>
      <c r="C157" t="s">
        <v>458</v>
      </c>
      <c r="D157" t="s">
        <v>86</v>
      </c>
      <c r="E157" s="33" t="s">
        <v>81</v>
      </c>
      <c r="F157" s="33" t="s">
        <v>7</v>
      </c>
      <c r="G157" s="33" t="s">
        <v>7</v>
      </c>
      <c r="H157" s="33" t="s">
        <v>8</v>
      </c>
      <c r="I157" s="33" t="s">
        <v>7</v>
      </c>
      <c r="J157" s="33" t="s">
        <v>7</v>
      </c>
      <c r="K157" s="34">
        <v>0.6</v>
      </c>
      <c r="L157" s="34" t="str">
        <f>IF(Noms_de_les_cases45[[#This Row],[Nivell 
d''us (%)]]&gt;0.7,"Habitual",IF(Noms_de_les_cases45[[#This Row],[Nivell 
d''us (%)]]&lt;0.3,"Minoritari","Ocasional"))</f>
        <v>Ocasional</v>
      </c>
      <c r="M157" s="33" t="s">
        <v>14</v>
      </c>
      <c r="N157" s="33" t="s">
        <v>17</v>
      </c>
      <c r="O157" t="s">
        <v>1218</v>
      </c>
      <c r="P157" t="s">
        <v>1228</v>
      </c>
    </row>
    <row r="158" spans="1:16" x14ac:dyDescent="0.35">
      <c r="A158" s="1">
        <f t="shared" si="3"/>
        <v>157</v>
      </c>
      <c r="B158" s="1" t="s">
        <v>1055</v>
      </c>
      <c r="C158" t="s">
        <v>992</v>
      </c>
      <c r="D158" t="s">
        <v>89</v>
      </c>
      <c r="E158" s="33" t="s">
        <v>81</v>
      </c>
      <c r="F158" s="33" t="s">
        <v>7</v>
      </c>
      <c r="G158" s="33" t="s">
        <v>7</v>
      </c>
      <c r="H158" s="33" t="s">
        <v>7</v>
      </c>
      <c r="I158" s="33" t="s">
        <v>7</v>
      </c>
      <c r="J158" s="33" t="s">
        <v>7</v>
      </c>
      <c r="K158" s="34">
        <v>0.6</v>
      </c>
      <c r="L158" s="34" t="str">
        <f>IF(Noms_de_les_cases45[[#This Row],[Nivell 
d''us (%)]]&gt;0.7,"Habitual",IF(Noms_de_les_cases45[[#This Row],[Nivell 
d''us (%)]]&lt;0.3,"Minoritari","Ocasional"))</f>
        <v>Ocasional</v>
      </c>
      <c r="M158" s="33" t="s">
        <v>78</v>
      </c>
      <c r="N158" s="33" t="s">
        <v>19</v>
      </c>
      <c r="O158" t="s">
        <v>1265</v>
      </c>
      <c r="P158" t="s">
        <v>1227</v>
      </c>
    </row>
    <row r="159" spans="1:16" x14ac:dyDescent="0.35">
      <c r="A159" s="1">
        <f t="shared" si="3"/>
        <v>158</v>
      </c>
      <c r="B159" s="1" t="s">
        <v>649</v>
      </c>
      <c r="C159" t="s">
        <v>1537</v>
      </c>
      <c r="D159" t="s">
        <v>86</v>
      </c>
      <c r="E159" s="33" t="s">
        <v>81</v>
      </c>
      <c r="F159" s="33" t="s">
        <v>7</v>
      </c>
      <c r="G159" s="33" t="s">
        <v>7</v>
      </c>
      <c r="H159" s="33" t="s">
        <v>7</v>
      </c>
      <c r="I159" s="33" t="s">
        <v>8</v>
      </c>
      <c r="J159" s="33" t="s">
        <v>8</v>
      </c>
      <c r="K159" s="34">
        <v>0.2</v>
      </c>
      <c r="L159" s="34" t="str">
        <f>IF(Noms_de_les_cases45[[#This Row],[Nivell 
d''us (%)]]&gt;0.7,"Habitual",IF(Noms_de_les_cases45[[#This Row],[Nivell 
d''us (%)]]&lt;0.3,"Minoritari","Ocasional"))</f>
        <v>Minoritari</v>
      </c>
      <c r="M159" s="33" t="s">
        <v>14</v>
      </c>
      <c r="N159" s="33" t="s">
        <v>17</v>
      </c>
      <c r="O159" t="s">
        <v>1218</v>
      </c>
      <c r="P159" t="s">
        <v>1228</v>
      </c>
    </row>
    <row r="160" spans="1:16" x14ac:dyDescent="0.35">
      <c r="A160" s="1">
        <f t="shared" si="3"/>
        <v>159</v>
      </c>
      <c r="B160" s="1" t="s">
        <v>1073</v>
      </c>
      <c r="C160" t="s">
        <v>305</v>
      </c>
      <c r="D160" t="s">
        <v>92</v>
      </c>
      <c r="E160" s="33" t="s">
        <v>81</v>
      </c>
      <c r="F160" s="33" t="s">
        <v>7</v>
      </c>
      <c r="G160" s="33" t="s">
        <v>7</v>
      </c>
      <c r="H160" s="33" t="s">
        <v>7</v>
      </c>
      <c r="I160" s="33" t="s">
        <v>7</v>
      </c>
      <c r="J160" s="33" t="s">
        <v>7</v>
      </c>
      <c r="K160" s="34">
        <v>1</v>
      </c>
      <c r="L160" s="34" t="str">
        <f>IF(Noms_de_les_cases45[[#This Row],[Nivell 
d''us (%)]]&gt;0.7,"Habitual",IF(Noms_de_les_cases45[[#This Row],[Nivell 
d''us (%)]]&lt;0.3,"Minoritari","Ocasional"))</f>
        <v>Habitual</v>
      </c>
      <c r="M160" s="33" t="s">
        <v>14</v>
      </c>
      <c r="N160" s="33" t="s">
        <v>17</v>
      </c>
      <c r="O160" t="s">
        <v>1218</v>
      </c>
      <c r="P160" t="s">
        <v>1228</v>
      </c>
    </row>
    <row r="161" spans="1:16" x14ac:dyDescent="0.35">
      <c r="A161" s="1">
        <f t="shared" si="3"/>
        <v>160</v>
      </c>
      <c r="B161" s="1" t="s">
        <v>310</v>
      </c>
      <c r="C161" t="s">
        <v>309</v>
      </c>
      <c r="D161" t="s">
        <v>86</v>
      </c>
      <c r="E161" s="33" t="s">
        <v>81</v>
      </c>
      <c r="F161" s="33" t="s">
        <v>7</v>
      </c>
      <c r="G161" s="33" t="s">
        <v>7</v>
      </c>
      <c r="H161" s="33" t="s">
        <v>7</v>
      </c>
      <c r="I161" s="33" t="s">
        <v>8</v>
      </c>
      <c r="J161" s="33" t="s">
        <v>8</v>
      </c>
      <c r="K161" s="34">
        <v>0.2</v>
      </c>
      <c r="L161" s="34" t="str">
        <f>IF(Noms_de_les_cases45[[#This Row],[Nivell 
d''us (%)]]&gt;0.7,"Habitual",IF(Noms_de_les_cases45[[#This Row],[Nivell 
d''us (%)]]&lt;0.3,"Minoritari","Ocasional"))</f>
        <v>Minoritari</v>
      </c>
      <c r="M161" s="33" t="s">
        <v>14</v>
      </c>
      <c r="N161" s="33" t="s">
        <v>17</v>
      </c>
      <c r="O161" t="s">
        <v>1218</v>
      </c>
      <c r="P161" t="s">
        <v>1268</v>
      </c>
    </row>
    <row r="162" spans="1:16" x14ac:dyDescent="0.35">
      <c r="A162" s="1">
        <f t="shared" si="3"/>
        <v>161</v>
      </c>
      <c r="B162" s="1" t="s">
        <v>207</v>
      </c>
      <c r="C162" t="s">
        <v>208</v>
      </c>
      <c r="D162" t="s">
        <v>91</v>
      </c>
      <c r="E162" s="33" t="s">
        <v>81</v>
      </c>
      <c r="F162" s="33" t="s">
        <v>7</v>
      </c>
      <c r="G162" s="33" t="s">
        <v>7</v>
      </c>
      <c r="H162" s="33" t="s">
        <v>7</v>
      </c>
      <c r="I162" s="33" t="s">
        <v>7</v>
      </c>
      <c r="J162" s="33" t="s">
        <v>8</v>
      </c>
      <c r="K162" s="34">
        <v>0.2</v>
      </c>
      <c r="L162" s="34" t="str">
        <f>IF(Noms_de_les_cases45[[#This Row],[Nivell 
d''us (%)]]&gt;0.7,"Habitual",IF(Noms_de_les_cases45[[#This Row],[Nivell 
d''us (%)]]&lt;0.3,"Minoritari","Ocasional"))</f>
        <v>Minoritari</v>
      </c>
      <c r="M162" s="33" t="s">
        <v>16</v>
      </c>
      <c r="N162" s="33" t="s">
        <v>18</v>
      </c>
      <c r="O162" t="s">
        <v>1234</v>
      </c>
      <c r="P162" t="s">
        <v>1233</v>
      </c>
    </row>
    <row r="163" spans="1:16" x14ac:dyDescent="0.35">
      <c r="A163" s="1">
        <f t="shared" si="3"/>
        <v>162</v>
      </c>
      <c r="B163" s="1" t="s">
        <v>1493</v>
      </c>
      <c r="C163" t="s">
        <v>59</v>
      </c>
      <c r="D163" t="s">
        <v>6</v>
      </c>
      <c r="E163" s="33" t="s">
        <v>81</v>
      </c>
      <c r="F163" s="33" t="s">
        <v>7</v>
      </c>
      <c r="G163" s="33" t="s">
        <v>7</v>
      </c>
      <c r="H163" s="33" t="s">
        <v>7</v>
      </c>
      <c r="I163" s="33" t="s">
        <v>8</v>
      </c>
      <c r="J163" s="33" t="s">
        <v>8</v>
      </c>
      <c r="K163" s="34">
        <v>0.2</v>
      </c>
      <c r="L163" s="34" t="str">
        <f>IF(Noms_de_les_cases45[[#This Row],[Nivell 
d''us (%)]]&gt;0.7,"Habitual",IF(Noms_de_les_cases45[[#This Row],[Nivell 
d''us (%)]]&lt;0.3,"Minoritari","Ocasional"))</f>
        <v>Minoritari</v>
      </c>
      <c r="M163" s="33" t="s">
        <v>14</v>
      </c>
      <c r="N163" s="33" t="s">
        <v>17</v>
      </c>
      <c r="O163" s="5" t="s">
        <v>1218</v>
      </c>
      <c r="P163" t="s">
        <v>1228</v>
      </c>
    </row>
    <row r="164" spans="1:16" x14ac:dyDescent="0.35">
      <c r="A164" s="1">
        <f t="shared" si="3"/>
        <v>163</v>
      </c>
      <c r="B164" s="1" t="s">
        <v>423</v>
      </c>
      <c r="C164" t="s">
        <v>424</v>
      </c>
      <c r="D164" t="s">
        <v>86</v>
      </c>
      <c r="E164" s="33" t="s">
        <v>81</v>
      </c>
      <c r="F164" s="33" t="s">
        <v>7</v>
      </c>
      <c r="G164" s="33" t="s">
        <v>7</v>
      </c>
      <c r="H164" s="33" t="s">
        <v>7</v>
      </c>
      <c r="I164" s="33" t="s">
        <v>7</v>
      </c>
      <c r="J164" s="33" t="s">
        <v>7</v>
      </c>
      <c r="K164" s="34">
        <v>0.8</v>
      </c>
      <c r="L164" s="34" t="str">
        <f>IF(Noms_de_les_cases45[[#This Row],[Nivell 
d''us (%)]]&gt;0.7,"Habitual",IF(Noms_de_les_cases45[[#This Row],[Nivell 
d''us (%)]]&lt;0.3,"Minoritari","Ocasional"))</f>
        <v>Habitual</v>
      </c>
      <c r="M164" s="33" t="s">
        <v>15</v>
      </c>
      <c r="N164" s="33" t="s">
        <v>17</v>
      </c>
      <c r="O164" t="s">
        <v>1221</v>
      </c>
      <c r="P164" t="s">
        <v>1270</v>
      </c>
    </row>
    <row r="165" spans="1:16" x14ac:dyDescent="0.35">
      <c r="A165" s="1">
        <f t="shared" si="3"/>
        <v>164</v>
      </c>
      <c r="B165" s="1" t="s">
        <v>357</v>
      </c>
      <c r="C165" t="s">
        <v>358</v>
      </c>
      <c r="D165" t="s">
        <v>92</v>
      </c>
      <c r="E165" s="33" t="s">
        <v>81</v>
      </c>
      <c r="F165" s="33" t="s">
        <v>7</v>
      </c>
      <c r="G165" s="33" t="s">
        <v>7</v>
      </c>
      <c r="H165" s="33" t="s">
        <v>8</v>
      </c>
      <c r="I165" s="33" t="s">
        <v>7</v>
      </c>
      <c r="J165" s="33" t="s">
        <v>8</v>
      </c>
      <c r="K165" s="34">
        <v>0.2</v>
      </c>
      <c r="L165" s="34" t="str">
        <f>IF(Noms_de_les_cases45[[#This Row],[Nivell 
d''us (%)]]&gt;0.7,"Habitual",IF(Noms_de_les_cases45[[#This Row],[Nivell 
d''us (%)]]&lt;0.3,"Minoritari","Ocasional"))</f>
        <v>Minoritari</v>
      </c>
      <c r="M165" s="33" t="s">
        <v>14</v>
      </c>
      <c r="N165" s="33" t="s">
        <v>17</v>
      </c>
      <c r="O165" t="s">
        <v>1218</v>
      </c>
      <c r="P165" t="s">
        <v>1228</v>
      </c>
    </row>
    <row r="166" spans="1:16" x14ac:dyDescent="0.35">
      <c r="A166" s="1">
        <f t="shared" si="3"/>
        <v>165</v>
      </c>
      <c r="B166" s="1" t="s">
        <v>918</v>
      </c>
      <c r="C166" t="s">
        <v>919</v>
      </c>
      <c r="D166" t="s">
        <v>89</v>
      </c>
      <c r="E166" s="33" t="s">
        <v>81</v>
      </c>
      <c r="F166" s="33" t="s">
        <v>7</v>
      </c>
      <c r="G166" s="33" t="s">
        <v>7</v>
      </c>
      <c r="H166" s="33" t="s">
        <v>7</v>
      </c>
      <c r="I166" s="33" t="s">
        <v>7</v>
      </c>
      <c r="J166" s="33" t="s">
        <v>7</v>
      </c>
      <c r="K166" s="34">
        <v>1</v>
      </c>
      <c r="L166" s="34" t="str">
        <f>IF(Noms_de_les_cases45[[#This Row],[Nivell 
d''us (%)]]&gt;0.7,"Habitual",IF(Noms_de_les_cases45[[#This Row],[Nivell 
d''us (%)]]&lt;0.3,"Minoritari","Ocasional"))</f>
        <v>Habitual</v>
      </c>
      <c r="M166" s="33" t="s">
        <v>15</v>
      </c>
      <c r="N166" s="33" t="s">
        <v>17</v>
      </c>
      <c r="O166" t="s">
        <v>1218</v>
      </c>
      <c r="P166" t="s">
        <v>1268</v>
      </c>
    </row>
    <row r="167" spans="1:16" x14ac:dyDescent="0.35">
      <c r="A167" s="1">
        <f t="shared" si="3"/>
        <v>166</v>
      </c>
      <c r="B167" s="1" t="s">
        <v>920</v>
      </c>
      <c r="C167" t="s">
        <v>919</v>
      </c>
      <c r="D167" t="s">
        <v>89</v>
      </c>
      <c r="E167" s="33" t="s">
        <v>81</v>
      </c>
      <c r="F167" s="33" t="s">
        <v>7</v>
      </c>
      <c r="G167" s="33" t="s">
        <v>7</v>
      </c>
      <c r="H167" s="33" t="s">
        <v>7</v>
      </c>
      <c r="I167" s="33" t="s">
        <v>8</v>
      </c>
      <c r="J167" s="33" t="s">
        <v>7</v>
      </c>
      <c r="K167" s="34">
        <v>1</v>
      </c>
      <c r="L167" s="34" t="str">
        <f>IF(Noms_de_les_cases45[[#This Row],[Nivell 
d''us (%)]]&gt;0.7,"Habitual",IF(Noms_de_les_cases45[[#This Row],[Nivell 
d''us (%)]]&lt;0.3,"Minoritari","Ocasional"))</f>
        <v>Habitual</v>
      </c>
      <c r="M167" s="33" t="s">
        <v>15</v>
      </c>
      <c r="N167" s="33" t="s">
        <v>17</v>
      </c>
      <c r="O167" t="s">
        <v>1221</v>
      </c>
      <c r="P167" t="s">
        <v>1270</v>
      </c>
    </row>
    <row r="168" spans="1:16" x14ac:dyDescent="0.35">
      <c r="A168" s="1">
        <f t="shared" si="3"/>
        <v>167</v>
      </c>
      <c r="B168" s="1" t="s">
        <v>1534</v>
      </c>
      <c r="C168" t="s">
        <v>110</v>
      </c>
      <c r="D168" t="s">
        <v>90</v>
      </c>
      <c r="E168" s="33" t="s">
        <v>81</v>
      </c>
      <c r="F168" s="33" t="s">
        <v>7</v>
      </c>
      <c r="G168" s="33" t="s">
        <v>7</v>
      </c>
      <c r="H168" s="33" t="s">
        <v>7</v>
      </c>
      <c r="I168" s="33" t="s">
        <v>8</v>
      </c>
      <c r="J168" s="33" t="s">
        <v>8</v>
      </c>
      <c r="K168" s="34">
        <v>0.2</v>
      </c>
      <c r="L168" s="34" t="str">
        <f>IF(Noms_de_les_cases45[[#This Row],[Nivell 
d''us (%)]]&gt;0.7,"Habitual",IF(Noms_de_les_cases45[[#This Row],[Nivell 
d''us (%)]]&lt;0.3,"Minoritari","Ocasional"))</f>
        <v>Minoritari</v>
      </c>
      <c r="M168" s="33" t="s">
        <v>14</v>
      </c>
      <c r="N168" s="33" t="s">
        <v>17</v>
      </c>
      <c r="O168" t="s">
        <v>1218</v>
      </c>
      <c r="P168" t="s">
        <v>1228</v>
      </c>
    </row>
    <row r="169" spans="1:16" x14ac:dyDescent="0.35">
      <c r="A169" s="1">
        <f t="shared" si="3"/>
        <v>168</v>
      </c>
      <c r="B169" s="1" t="s">
        <v>4</v>
      </c>
      <c r="C169" t="s">
        <v>5</v>
      </c>
      <c r="D169" t="s">
        <v>6</v>
      </c>
      <c r="E169" s="33" t="s">
        <v>81</v>
      </c>
      <c r="F169" s="33" t="s">
        <v>7</v>
      </c>
      <c r="G169" s="33" t="s">
        <v>7</v>
      </c>
      <c r="H169" s="33" t="s">
        <v>7</v>
      </c>
      <c r="I169" s="33" t="s">
        <v>7</v>
      </c>
      <c r="J169" s="33" t="s">
        <v>7</v>
      </c>
      <c r="K169" s="34">
        <v>1</v>
      </c>
      <c r="L169" s="34" t="str">
        <f>IF(Noms_de_les_cases45[[#This Row],[Nivell 
d''us (%)]]&gt;0.7,"Habitual",IF(Noms_de_les_cases45[[#This Row],[Nivell 
d''us (%)]]&lt;0.3,"Minoritari","Ocasional"))</f>
        <v>Habitual</v>
      </c>
      <c r="M169" s="33" t="s">
        <v>14</v>
      </c>
      <c r="N169" s="33" t="s">
        <v>17</v>
      </c>
      <c r="O169" s="5" t="s">
        <v>1218</v>
      </c>
      <c r="P169" t="s">
        <v>1228</v>
      </c>
    </row>
    <row r="170" spans="1:16" x14ac:dyDescent="0.35">
      <c r="A170" s="1">
        <f t="shared" si="3"/>
        <v>169</v>
      </c>
      <c r="B170" s="1" t="s">
        <v>903</v>
      </c>
      <c r="C170" t="s">
        <v>901</v>
      </c>
      <c r="D170" t="s">
        <v>181</v>
      </c>
      <c r="E170" s="33" t="s">
        <v>81</v>
      </c>
      <c r="F170" s="33" t="s">
        <v>7</v>
      </c>
      <c r="G170" s="33" t="s">
        <v>7</v>
      </c>
      <c r="H170" s="33" t="s">
        <v>7</v>
      </c>
      <c r="I170" s="33" t="s">
        <v>8</v>
      </c>
      <c r="J170" s="33" t="s">
        <v>8</v>
      </c>
      <c r="K170" s="34">
        <v>0.2</v>
      </c>
      <c r="L170" s="34" t="str">
        <f>IF(Noms_de_les_cases45[[#This Row],[Nivell 
d''us (%)]]&gt;0.7,"Habitual",IF(Noms_de_les_cases45[[#This Row],[Nivell 
d''us (%)]]&lt;0.3,"Minoritari","Ocasional"))</f>
        <v>Minoritari</v>
      </c>
      <c r="M170" s="33" t="s">
        <v>15</v>
      </c>
      <c r="N170" s="33" t="s">
        <v>17</v>
      </c>
      <c r="O170" t="s">
        <v>1221</v>
      </c>
      <c r="P170" t="s">
        <v>1270</v>
      </c>
    </row>
    <row r="171" spans="1:16" x14ac:dyDescent="0.35">
      <c r="A171" s="1">
        <f t="shared" si="3"/>
        <v>170</v>
      </c>
      <c r="B171" s="1" t="s">
        <v>1048</v>
      </c>
      <c r="C171" t="s">
        <v>289</v>
      </c>
      <c r="D171" t="s">
        <v>92</v>
      </c>
      <c r="E171" s="33" t="s">
        <v>81</v>
      </c>
      <c r="F171" s="33" t="s">
        <v>7</v>
      </c>
      <c r="G171" s="33" t="s">
        <v>7</v>
      </c>
      <c r="H171" s="33" t="s">
        <v>7</v>
      </c>
      <c r="I171" s="33" t="s">
        <v>7</v>
      </c>
      <c r="J171" s="33" t="s">
        <v>7</v>
      </c>
      <c r="K171" s="34">
        <v>0.6</v>
      </c>
      <c r="L171" s="34" t="str">
        <f>IF(Noms_de_les_cases45[[#This Row],[Nivell 
d''us (%)]]&gt;0.7,"Habitual",IF(Noms_de_les_cases45[[#This Row],[Nivell 
d''us (%)]]&lt;0.3,"Minoritari","Ocasional"))</f>
        <v>Ocasional</v>
      </c>
      <c r="M171" s="33" t="s">
        <v>14</v>
      </c>
      <c r="N171" s="33" t="s">
        <v>17</v>
      </c>
      <c r="O171" t="s">
        <v>1218</v>
      </c>
      <c r="P171" t="s">
        <v>1228</v>
      </c>
    </row>
    <row r="172" spans="1:16" x14ac:dyDescent="0.35">
      <c r="A172" s="1">
        <f t="shared" si="3"/>
        <v>171</v>
      </c>
      <c r="B172" s="1" t="s">
        <v>1041</v>
      </c>
      <c r="C172" t="s">
        <v>333</v>
      </c>
      <c r="D172" t="s">
        <v>92</v>
      </c>
      <c r="E172" s="33" t="s">
        <v>81</v>
      </c>
      <c r="F172" s="33" t="s">
        <v>7</v>
      </c>
      <c r="G172" s="33" t="s">
        <v>7</v>
      </c>
      <c r="H172" s="33" t="s">
        <v>7</v>
      </c>
      <c r="I172" s="33" t="s">
        <v>7</v>
      </c>
      <c r="J172" s="33" t="s">
        <v>8</v>
      </c>
      <c r="K172" s="34">
        <v>0.4</v>
      </c>
      <c r="L172" s="34" t="str">
        <f>IF(Noms_de_les_cases45[[#This Row],[Nivell 
d''us (%)]]&gt;0.7,"Habitual",IF(Noms_de_les_cases45[[#This Row],[Nivell 
d''us (%)]]&lt;0.3,"Minoritari","Ocasional"))</f>
        <v>Ocasional</v>
      </c>
      <c r="M172" s="33" t="s">
        <v>15</v>
      </c>
      <c r="N172" s="33" t="s">
        <v>17</v>
      </c>
      <c r="O172" t="s">
        <v>1218</v>
      </c>
      <c r="P172" t="s">
        <v>1268</v>
      </c>
    </row>
    <row r="173" spans="1:16" x14ac:dyDescent="0.35">
      <c r="A173" s="1">
        <f t="shared" si="3"/>
        <v>172</v>
      </c>
      <c r="B173" s="1" t="s">
        <v>139</v>
      </c>
      <c r="C173" s="8" t="s">
        <v>140</v>
      </c>
      <c r="D173" t="s">
        <v>90</v>
      </c>
      <c r="E173" s="33" t="s">
        <v>81</v>
      </c>
      <c r="F173" s="33" t="s">
        <v>7</v>
      </c>
      <c r="G173" s="33" t="s">
        <v>7</v>
      </c>
      <c r="H173" s="33" t="s">
        <v>7</v>
      </c>
      <c r="I173" s="33" t="s">
        <v>7</v>
      </c>
      <c r="J173" s="33" t="s">
        <v>7</v>
      </c>
      <c r="K173" s="34">
        <v>0.8</v>
      </c>
      <c r="L173" s="34" t="str">
        <f>IF(Noms_de_les_cases45[[#This Row],[Nivell 
d''us (%)]]&gt;0.7,"Habitual",IF(Noms_de_les_cases45[[#This Row],[Nivell 
d''us (%)]]&lt;0.3,"Minoritari","Ocasional"))</f>
        <v>Habitual</v>
      </c>
      <c r="M173" s="33" t="s">
        <v>14</v>
      </c>
      <c r="N173" s="33" t="s">
        <v>17</v>
      </c>
      <c r="O173" t="s">
        <v>1221</v>
      </c>
      <c r="P173" t="s">
        <v>1239</v>
      </c>
    </row>
    <row r="174" spans="1:16" x14ac:dyDescent="0.35">
      <c r="A174" s="1">
        <f t="shared" si="3"/>
        <v>173</v>
      </c>
      <c r="B174" s="1" t="s">
        <v>665</v>
      </c>
      <c r="C174" t="s">
        <v>1524</v>
      </c>
      <c r="D174" t="s">
        <v>91</v>
      </c>
      <c r="E174" s="33" t="s">
        <v>81</v>
      </c>
      <c r="F174" s="33" t="s">
        <v>7</v>
      </c>
      <c r="G174" s="33" t="s">
        <v>7</v>
      </c>
      <c r="H174" s="33" t="s">
        <v>7</v>
      </c>
      <c r="I174" s="33" t="s">
        <v>8</v>
      </c>
      <c r="J174" s="33" t="s">
        <v>8</v>
      </c>
      <c r="K174" s="34">
        <v>0.2</v>
      </c>
      <c r="L174" s="34" t="str">
        <f>IF(Noms_de_les_cases45[[#This Row],[Nivell 
d''us (%)]]&gt;0.7,"Habitual",IF(Noms_de_les_cases45[[#This Row],[Nivell 
d''us (%)]]&lt;0.3,"Minoritari","Ocasional"))</f>
        <v>Minoritari</v>
      </c>
      <c r="M174" s="33" t="s">
        <v>16</v>
      </c>
      <c r="N174" s="33" t="s">
        <v>17</v>
      </c>
      <c r="O174" t="s">
        <v>1222</v>
      </c>
      <c r="P174" t="s">
        <v>1229</v>
      </c>
    </row>
    <row r="175" spans="1:16" x14ac:dyDescent="0.35">
      <c r="A175" s="1">
        <f t="shared" si="3"/>
        <v>174</v>
      </c>
      <c r="B175" s="1" t="s">
        <v>407</v>
      </c>
      <c r="C175" t="s">
        <v>406</v>
      </c>
      <c r="D175" t="s">
        <v>86</v>
      </c>
      <c r="E175" s="33" t="s">
        <v>81</v>
      </c>
      <c r="F175" s="33" t="s">
        <v>7</v>
      </c>
      <c r="G175" s="33" t="s">
        <v>7</v>
      </c>
      <c r="H175" s="33" t="s">
        <v>7</v>
      </c>
      <c r="I175" s="33" t="s">
        <v>8</v>
      </c>
      <c r="J175" s="33" t="s">
        <v>7</v>
      </c>
      <c r="K175" s="34">
        <v>0.8</v>
      </c>
      <c r="L175" s="34" t="str">
        <f>IF(Noms_de_les_cases45[[#This Row],[Nivell 
d''us (%)]]&gt;0.7,"Habitual",IF(Noms_de_les_cases45[[#This Row],[Nivell 
d''us (%)]]&lt;0.3,"Minoritari","Ocasional"))</f>
        <v>Habitual</v>
      </c>
      <c r="M175" s="33" t="s">
        <v>14</v>
      </c>
      <c r="N175" s="33" t="s">
        <v>17</v>
      </c>
      <c r="O175" t="s">
        <v>1218</v>
      </c>
      <c r="P175" t="s">
        <v>1228</v>
      </c>
    </row>
    <row r="176" spans="1:16" x14ac:dyDescent="0.35">
      <c r="A176" s="1">
        <f t="shared" si="3"/>
        <v>175</v>
      </c>
      <c r="B176" s="1" t="s">
        <v>1507</v>
      </c>
      <c r="C176" t="s">
        <v>148</v>
      </c>
      <c r="D176" t="s">
        <v>88</v>
      </c>
      <c r="E176" s="33" t="s">
        <v>81</v>
      </c>
      <c r="F176" s="33" t="s">
        <v>7</v>
      </c>
      <c r="G176" s="33" t="s">
        <v>8</v>
      </c>
      <c r="H176" s="33" t="s">
        <v>7</v>
      </c>
      <c r="I176" s="33" t="s">
        <v>8</v>
      </c>
      <c r="J176" s="33" t="s">
        <v>8</v>
      </c>
      <c r="K176" s="34">
        <v>0.2</v>
      </c>
      <c r="L176" s="34" t="str">
        <f>IF(Noms_de_les_cases45[[#This Row],[Nivell 
d''us (%)]]&gt;0.7,"Habitual",IF(Noms_de_les_cases45[[#This Row],[Nivell 
d''us (%)]]&lt;0.3,"Minoritari","Ocasional"))</f>
        <v>Minoritari</v>
      </c>
      <c r="M176" s="33" t="s">
        <v>14</v>
      </c>
      <c r="N176" s="33" t="s">
        <v>17</v>
      </c>
      <c r="O176" t="s">
        <v>1218</v>
      </c>
      <c r="P176" t="s">
        <v>1228</v>
      </c>
    </row>
    <row r="177" spans="1:16" x14ac:dyDescent="0.35">
      <c r="A177" s="1">
        <f t="shared" si="3"/>
        <v>176</v>
      </c>
      <c r="B177" s="1" t="s">
        <v>815</v>
      </c>
      <c r="C177" t="s">
        <v>816</v>
      </c>
      <c r="D177" t="s">
        <v>24</v>
      </c>
      <c r="E177" s="33" t="s">
        <v>81</v>
      </c>
      <c r="F177" s="33" t="s">
        <v>7</v>
      </c>
      <c r="G177" s="33" t="s">
        <v>7</v>
      </c>
      <c r="H177" s="33" t="s">
        <v>7</v>
      </c>
      <c r="I177" s="33" t="s">
        <v>7</v>
      </c>
      <c r="J177" s="33" t="s">
        <v>7</v>
      </c>
      <c r="K177" s="34">
        <v>0.8</v>
      </c>
      <c r="L177" s="34" t="str">
        <f>IF(Noms_de_les_cases45[[#This Row],[Nivell 
d''us (%)]]&gt;0.7,"Habitual",IF(Noms_de_les_cases45[[#This Row],[Nivell 
d''us (%)]]&lt;0.3,"Minoritari","Ocasional"))</f>
        <v>Habitual</v>
      </c>
      <c r="M177" s="33" t="s">
        <v>16</v>
      </c>
      <c r="N177" s="33" t="s">
        <v>17</v>
      </c>
      <c r="O177" t="s">
        <v>1221</v>
      </c>
      <c r="P177" t="s">
        <v>1239</v>
      </c>
    </row>
    <row r="178" spans="1:16" x14ac:dyDescent="0.35">
      <c r="A178" s="1">
        <f t="shared" si="3"/>
        <v>177</v>
      </c>
      <c r="B178" s="1" t="s">
        <v>565</v>
      </c>
      <c r="C178" t="s">
        <v>562</v>
      </c>
      <c r="D178" t="s">
        <v>85</v>
      </c>
      <c r="E178" s="33" t="s">
        <v>81</v>
      </c>
      <c r="F178" s="33" t="s">
        <v>7</v>
      </c>
      <c r="G178" s="33" t="s">
        <v>7</v>
      </c>
      <c r="H178" s="33" t="s">
        <v>7</v>
      </c>
      <c r="I178" s="33" t="s">
        <v>8</v>
      </c>
      <c r="J178" s="33" t="s">
        <v>8</v>
      </c>
      <c r="K178" s="34">
        <v>0.2</v>
      </c>
      <c r="L178" s="34" t="str">
        <f>IF(Noms_de_les_cases45[[#This Row],[Nivell 
d''us (%)]]&gt;0.7,"Habitual",IF(Noms_de_les_cases45[[#This Row],[Nivell 
d''us (%)]]&lt;0.3,"Minoritari","Ocasional"))</f>
        <v>Minoritari</v>
      </c>
      <c r="M178" s="33" t="s">
        <v>14</v>
      </c>
      <c r="N178" s="33" t="s">
        <v>19</v>
      </c>
      <c r="O178" t="s">
        <v>1218</v>
      </c>
      <c r="P178" t="s">
        <v>1228</v>
      </c>
    </row>
    <row r="179" spans="1:16" x14ac:dyDescent="0.35">
      <c r="A179" s="1">
        <f t="shared" si="3"/>
        <v>178</v>
      </c>
      <c r="B179" s="1" t="s">
        <v>949</v>
      </c>
      <c r="C179" t="s">
        <v>950</v>
      </c>
      <c r="D179" t="s">
        <v>89</v>
      </c>
      <c r="E179" s="33" t="s">
        <v>81</v>
      </c>
      <c r="F179" s="33" t="s">
        <v>7</v>
      </c>
      <c r="G179" s="33" t="s">
        <v>7</v>
      </c>
      <c r="H179" s="33" t="s">
        <v>7</v>
      </c>
      <c r="I179" s="33" t="s">
        <v>7</v>
      </c>
      <c r="J179" s="33" t="s">
        <v>7</v>
      </c>
      <c r="K179" s="34">
        <v>0.8</v>
      </c>
      <c r="L179" s="34" t="str">
        <f>IF(Noms_de_les_cases45[[#This Row],[Nivell 
d''us (%)]]&gt;0.7,"Habitual",IF(Noms_de_les_cases45[[#This Row],[Nivell 
d''us (%)]]&lt;0.3,"Minoritari","Ocasional"))</f>
        <v>Habitual</v>
      </c>
      <c r="M179" s="33" t="s">
        <v>16</v>
      </c>
      <c r="N179" s="33" t="s">
        <v>17</v>
      </c>
      <c r="O179" t="s">
        <v>1221</v>
      </c>
      <c r="P179" t="s">
        <v>1239</v>
      </c>
    </row>
    <row r="180" spans="1:16" x14ac:dyDescent="0.35">
      <c r="A180" s="1">
        <f t="shared" si="3"/>
        <v>179</v>
      </c>
      <c r="B180" s="1" t="s">
        <v>103</v>
      </c>
      <c r="C180" t="s">
        <v>104</v>
      </c>
      <c r="D180" t="s">
        <v>90</v>
      </c>
      <c r="E180" s="33" t="s">
        <v>81</v>
      </c>
      <c r="F180" s="33" t="s">
        <v>7</v>
      </c>
      <c r="G180" s="33" t="s">
        <v>7</v>
      </c>
      <c r="H180" s="33" t="s">
        <v>8</v>
      </c>
      <c r="I180" s="33" t="s">
        <v>8</v>
      </c>
      <c r="J180" s="33" t="s">
        <v>7</v>
      </c>
      <c r="K180" s="34">
        <v>0.6</v>
      </c>
      <c r="L180" s="34" t="str">
        <f>IF(Noms_de_les_cases45[[#This Row],[Nivell 
d''us (%)]]&gt;0.7,"Habitual",IF(Noms_de_les_cases45[[#This Row],[Nivell 
d''us (%)]]&lt;0.3,"Minoritari","Ocasional"))</f>
        <v>Ocasional</v>
      </c>
      <c r="M180" s="33" t="s">
        <v>14</v>
      </c>
      <c r="N180" s="33" t="s">
        <v>17</v>
      </c>
      <c r="O180" t="s">
        <v>1218</v>
      </c>
      <c r="P180" t="s">
        <v>1228</v>
      </c>
    </row>
    <row r="181" spans="1:16" x14ac:dyDescent="0.35">
      <c r="A181" s="1">
        <f t="shared" si="3"/>
        <v>180</v>
      </c>
      <c r="B181" s="1" t="s">
        <v>586</v>
      </c>
      <c r="C181" t="s">
        <v>587</v>
      </c>
      <c r="D181" t="s">
        <v>85</v>
      </c>
      <c r="E181" s="33" t="s">
        <v>81</v>
      </c>
      <c r="F181" s="33" t="s">
        <v>7</v>
      </c>
      <c r="G181" s="33" t="s">
        <v>7</v>
      </c>
      <c r="H181" s="33" t="s">
        <v>7</v>
      </c>
      <c r="I181" s="33" t="s">
        <v>7</v>
      </c>
      <c r="J181" s="33" t="s">
        <v>7</v>
      </c>
      <c r="K181" s="34">
        <v>0.8</v>
      </c>
      <c r="L181" s="34" t="str">
        <f>IF(Noms_de_les_cases45[[#This Row],[Nivell 
d''us (%)]]&gt;0.7,"Habitual",IF(Noms_de_les_cases45[[#This Row],[Nivell 
d''us (%)]]&lt;0.3,"Minoritari","Ocasional"))</f>
        <v>Habitual</v>
      </c>
      <c r="M181" s="33" t="s">
        <v>14</v>
      </c>
      <c r="N181" s="33" t="s">
        <v>17</v>
      </c>
      <c r="O181" t="s">
        <v>1218</v>
      </c>
      <c r="P181" t="s">
        <v>1228</v>
      </c>
    </row>
    <row r="182" spans="1:16" x14ac:dyDescent="0.35">
      <c r="A182" s="1">
        <f t="shared" si="3"/>
        <v>181</v>
      </c>
      <c r="B182" s="1" t="s">
        <v>232</v>
      </c>
      <c r="C182" t="s">
        <v>233</v>
      </c>
      <c r="D182" t="s">
        <v>88</v>
      </c>
      <c r="E182" s="33" t="s">
        <v>81</v>
      </c>
      <c r="F182" s="33" t="s">
        <v>7</v>
      </c>
      <c r="G182" s="33" t="s">
        <v>7</v>
      </c>
      <c r="H182" s="33" t="s">
        <v>7</v>
      </c>
      <c r="I182" s="33" t="s">
        <v>7</v>
      </c>
      <c r="J182" s="33" t="s">
        <v>7</v>
      </c>
      <c r="K182" s="34">
        <v>1</v>
      </c>
      <c r="L182" s="34" t="str">
        <f>IF(Noms_de_les_cases45[[#This Row],[Nivell 
d''us (%)]]&gt;0.7,"Habitual",IF(Noms_de_les_cases45[[#This Row],[Nivell 
d''us (%)]]&lt;0.3,"Minoritari","Ocasional"))</f>
        <v>Habitual</v>
      </c>
      <c r="M182" s="33" t="s">
        <v>78</v>
      </c>
      <c r="N182" s="33" t="s">
        <v>18</v>
      </c>
      <c r="O182" t="s">
        <v>1218</v>
      </c>
      <c r="P182" t="s">
        <v>1224</v>
      </c>
    </row>
    <row r="183" spans="1:16" x14ac:dyDescent="0.35">
      <c r="A183" s="1">
        <f t="shared" si="3"/>
        <v>182</v>
      </c>
      <c r="B183" s="1" t="s">
        <v>1047</v>
      </c>
      <c r="C183" t="s">
        <v>333</v>
      </c>
      <c r="D183" t="s">
        <v>92</v>
      </c>
      <c r="E183" s="33" t="s">
        <v>81</v>
      </c>
      <c r="F183" s="33" t="s">
        <v>7</v>
      </c>
      <c r="G183" s="33" t="s">
        <v>7</v>
      </c>
      <c r="H183" s="33" t="s">
        <v>7</v>
      </c>
      <c r="I183" s="33" t="s">
        <v>8</v>
      </c>
      <c r="J183" s="33" t="s">
        <v>8</v>
      </c>
      <c r="K183" s="34">
        <v>0.2</v>
      </c>
      <c r="L183" s="34" t="str">
        <f>IF(Noms_de_les_cases45[[#This Row],[Nivell 
d''us (%)]]&gt;0.7,"Habitual",IF(Noms_de_les_cases45[[#This Row],[Nivell 
d''us (%)]]&lt;0.3,"Minoritari","Ocasional"))</f>
        <v>Minoritari</v>
      </c>
      <c r="M183" s="33" t="s">
        <v>78</v>
      </c>
      <c r="N183" s="33" t="s">
        <v>17</v>
      </c>
      <c r="O183" t="s">
        <v>1235</v>
      </c>
      <c r="P183" t="s">
        <v>1226</v>
      </c>
    </row>
    <row r="184" spans="1:16" x14ac:dyDescent="0.35">
      <c r="A184" s="1">
        <f t="shared" si="3"/>
        <v>183</v>
      </c>
      <c r="B184" s="1" t="s">
        <v>306</v>
      </c>
      <c r="C184" t="s">
        <v>305</v>
      </c>
      <c r="D184" t="s">
        <v>92</v>
      </c>
      <c r="E184" s="33" t="s">
        <v>81</v>
      </c>
      <c r="F184" s="33" t="s">
        <v>7</v>
      </c>
      <c r="G184" s="33" t="s">
        <v>8</v>
      </c>
      <c r="H184" s="33" t="s">
        <v>7</v>
      </c>
      <c r="I184" s="33" t="s">
        <v>8</v>
      </c>
      <c r="J184" s="33" t="s">
        <v>8</v>
      </c>
      <c r="K184" s="34">
        <v>0.2</v>
      </c>
      <c r="L184" s="34" t="str">
        <f>IF(Noms_de_les_cases45[[#This Row],[Nivell 
d''us (%)]]&gt;0.7,"Habitual",IF(Noms_de_les_cases45[[#This Row],[Nivell 
d''us (%)]]&lt;0.3,"Minoritari","Ocasional"))</f>
        <v>Minoritari</v>
      </c>
      <c r="M184" s="33" t="s">
        <v>14</v>
      </c>
      <c r="N184" s="33" t="s">
        <v>17</v>
      </c>
      <c r="O184" t="s">
        <v>1218</v>
      </c>
      <c r="P184" t="s">
        <v>1228</v>
      </c>
    </row>
    <row r="185" spans="1:16" x14ac:dyDescent="0.35">
      <c r="A185" s="1">
        <f t="shared" si="3"/>
        <v>184</v>
      </c>
      <c r="B185" s="1" t="s">
        <v>136</v>
      </c>
      <c r="C185" t="s">
        <v>137</v>
      </c>
      <c r="D185" t="s">
        <v>90</v>
      </c>
      <c r="E185" s="33" t="s">
        <v>81</v>
      </c>
      <c r="F185" s="33" t="s">
        <v>7</v>
      </c>
      <c r="G185" s="33" t="s">
        <v>7</v>
      </c>
      <c r="H185" s="33" t="s">
        <v>7</v>
      </c>
      <c r="I185" s="33" t="s">
        <v>7</v>
      </c>
      <c r="J185" s="33" t="s">
        <v>7</v>
      </c>
      <c r="K185" s="34">
        <v>0.8</v>
      </c>
      <c r="L185" s="34" t="str">
        <f>IF(Noms_de_les_cases45[[#This Row],[Nivell 
d''us (%)]]&gt;0.7,"Habitual",IF(Noms_de_les_cases45[[#This Row],[Nivell 
d''us (%)]]&lt;0.3,"Minoritari","Ocasional"))</f>
        <v>Habitual</v>
      </c>
      <c r="M185" s="33" t="s">
        <v>14</v>
      </c>
      <c r="N185" s="33" t="s">
        <v>17</v>
      </c>
      <c r="O185" t="s">
        <v>1221</v>
      </c>
      <c r="P185" t="s">
        <v>1239</v>
      </c>
    </row>
    <row r="186" spans="1:16" x14ac:dyDescent="0.35">
      <c r="A186" s="1">
        <f t="shared" si="3"/>
        <v>185</v>
      </c>
      <c r="B186" s="1" t="s">
        <v>61</v>
      </c>
      <c r="C186" t="s">
        <v>62</v>
      </c>
      <c r="D186" t="s">
        <v>6</v>
      </c>
      <c r="E186" s="33" t="s">
        <v>81</v>
      </c>
      <c r="F186" s="33" t="s">
        <v>7</v>
      </c>
      <c r="G186" s="33" t="s">
        <v>8</v>
      </c>
      <c r="H186" s="33" t="s">
        <v>7</v>
      </c>
      <c r="I186" s="33" t="s">
        <v>8</v>
      </c>
      <c r="J186" s="33" t="s">
        <v>8</v>
      </c>
      <c r="K186" s="34">
        <v>0.2</v>
      </c>
      <c r="L186" s="34" t="str">
        <f>IF(Noms_de_les_cases45[[#This Row],[Nivell 
d''us (%)]]&gt;0.7,"Habitual",IF(Noms_de_les_cases45[[#This Row],[Nivell 
d''us (%)]]&lt;0.3,"Minoritari","Ocasional"))</f>
        <v>Minoritari</v>
      </c>
      <c r="M186" s="33" t="s">
        <v>15</v>
      </c>
      <c r="N186" s="33" t="s">
        <v>17</v>
      </c>
      <c r="O186" t="s">
        <v>1221</v>
      </c>
      <c r="P186" t="s">
        <v>1270</v>
      </c>
    </row>
    <row r="187" spans="1:16" x14ac:dyDescent="0.35">
      <c r="A187" s="1">
        <f t="shared" si="3"/>
        <v>186</v>
      </c>
      <c r="B187" s="1" t="s">
        <v>1545</v>
      </c>
      <c r="C187" t="s">
        <v>454</v>
      </c>
      <c r="D187" t="s">
        <v>86</v>
      </c>
      <c r="E187" s="33" t="s">
        <v>81</v>
      </c>
      <c r="F187" s="33" t="s">
        <v>7</v>
      </c>
      <c r="G187" s="33" t="s">
        <v>7</v>
      </c>
      <c r="H187" s="33" t="s">
        <v>7</v>
      </c>
      <c r="I187" s="33" t="s">
        <v>8</v>
      </c>
      <c r="J187" s="33" t="s">
        <v>8</v>
      </c>
      <c r="K187" s="34">
        <v>0.2</v>
      </c>
      <c r="L187" s="34" t="str">
        <f>IF(Noms_de_les_cases45[[#This Row],[Nivell 
d''us (%)]]&gt;0.7,"Habitual",IF(Noms_de_les_cases45[[#This Row],[Nivell 
d''us (%)]]&lt;0.3,"Minoritari","Ocasional"))</f>
        <v>Minoritari</v>
      </c>
      <c r="M187" s="33" t="s">
        <v>14</v>
      </c>
      <c r="N187" s="33" t="s">
        <v>17</v>
      </c>
      <c r="O187" t="s">
        <v>1218</v>
      </c>
      <c r="P187" t="s">
        <v>1228</v>
      </c>
    </row>
    <row r="188" spans="1:16" x14ac:dyDescent="0.35">
      <c r="A188" s="1">
        <f t="shared" si="3"/>
        <v>187</v>
      </c>
      <c r="B188" s="1" t="s">
        <v>413</v>
      </c>
      <c r="C188" t="s">
        <v>411</v>
      </c>
      <c r="D188" t="s">
        <v>86</v>
      </c>
      <c r="E188" s="33" t="s">
        <v>81</v>
      </c>
      <c r="F188" s="33" t="s">
        <v>7</v>
      </c>
      <c r="G188" s="33" t="s">
        <v>7</v>
      </c>
      <c r="H188" s="33" t="s">
        <v>7</v>
      </c>
      <c r="I188" s="33" t="s">
        <v>8</v>
      </c>
      <c r="J188" s="33" t="s">
        <v>8</v>
      </c>
      <c r="K188" s="34">
        <v>0.2</v>
      </c>
      <c r="L188" s="34" t="str">
        <f>IF(Noms_de_les_cases45[[#This Row],[Nivell 
d''us (%)]]&gt;0.7,"Habitual",IF(Noms_de_les_cases45[[#This Row],[Nivell 
d''us (%)]]&lt;0.3,"Minoritari","Ocasional"))</f>
        <v>Minoritari</v>
      </c>
      <c r="M188" s="33" t="s">
        <v>14</v>
      </c>
      <c r="N188" s="33" t="s">
        <v>17</v>
      </c>
      <c r="O188" t="s">
        <v>1218</v>
      </c>
      <c r="P188" t="s">
        <v>1228</v>
      </c>
    </row>
    <row r="189" spans="1:16" x14ac:dyDescent="0.35">
      <c r="A189" s="1">
        <f t="shared" si="3"/>
        <v>188</v>
      </c>
      <c r="B189" s="1" t="s">
        <v>188</v>
      </c>
      <c r="C189" t="s">
        <v>189</v>
      </c>
      <c r="D189" t="s">
        <v>91</v>
      </c>
      <c r="E189" s="33" t="s">
        <v>81</v>
      </c>
      <c r="F189" s="33" t="s">
        <v>7</v>
      </c>
      <c r="G189" s="33" t="s">
        <v>7</v>
      </c>
      <c r="H189" s="33" t="s">
        <v>7</v>
      </c>
      <c r="I189" s="33" t="s">
        <v>7</v>
      </c>
      <c r="J189" s="33" t="s">
        <v>7</v>
      </c>
      <c r="K189" s="34">
        <v>0.8</v>
      </c>
      <c r="L189" s="34" t="str">
        <f>IF(Noms_de_les_cases45[[#This Row],[Nivell 
d''us (%)]]&gt;0.7,"Habitual",IF(Noms_de_les_cases45[[#This Row],[Nivell 
d''us (%)]]&lt;0.3,"Minoritari","Ocasional"))</f>
        <v>Habitual</v>
      </c>
      <c r="M189" s="33" t="s">
        <v>16</v>
      </c>
      <c r="N189" s="33" t="s">
        <v>17</v>
      </c>
      <c r="O189" t="s">
        <v>1234</v>
      </c>
      <c r="P189" t="s">
        <v>1233</v>
      </c>
    </row>
    <row r="190" spans="1:16" x14ac:dyDescent="0.35">
      <c r="A190" s="1">
        <f t="shared" si="3"/>
        <v>189</v>
      </c>
      <c r="B190" s="1" t="s">
        <v>300</v>
      </c>
      <c r="C190" t="s">
        <v>301</v>
      </c>
      <c r="D190" t="s">
        <v>86</v>
      </c>
      <c r="E190" s="33" t="s">
        <v>81</v>
      </c>
      <c r="F190" s="33" t="s">
        <v>7</v>
      </c>
      <c r="G190" s="33" t="s">
        <v>7</v>
      </c>
      <c r="H190" s="33" t="s">
        <v>7</v>
      </c>
      <c r="I190" s="33" t="s">
        <v>7</v>
      </c>
      <c r="J190" s="33" t="s">
        <v>7</v>
      </c>
      <c r="K190" s="34">
        <v>0.8</v>
      </c>
      <c r="L190" s="34" t="str">
        <f>IF(Noms_de_les_cases45[[#This Row],[Nivell 
d''us (%)]]&gt;0.7,"Habitual",IF(Noms_de_les_cases45[[#This Row],[Nivell 
d''us (%)]]&lt;0.3,"Minoritari","Ocasional"))</f>
        <v>Habitual</v>
      </c>
      <c r="M190" s="33" t="s">
        <v>14</v>
      </c>
      <c r="N190" s="33" t="s">
        <v>17</v>
      </c>
      <c r="O190" t="s">
        <v>1218</v>
      </c>
      <c r="P190" t="s">
        <v>1228</v>
      </c>
    </row>
    <row r="191" spans="1:16" x14ac:dyDescent="0.35">
      <c r="A191" s="1">
        <f t="shared" si="3"/>
        <v>190</v>
      </c>
      <c r="B191" s="1" t="s">
        <v>1010</v>
      </c>
      <c r="C191" t="s">
        <v>1009</v>
      </c>
      <c r="D191" t="s">
        <v>89</v>
      </c>
      <c r="E191" s="33" t="s">
        <v>81</v>
      </c>
      <c r="F191" s="33" t="s">
        <v>7</v>
      </c>
      <c r="G191" s="33" t="s">
        <v>7</v>
      </c>
      <c r="H191" s="33" t="s">
        <v>7</v>
      </c>
      <c r="I191" s="33" t="s">
        <v>8</v>
      </c>
      <c r="J191" s="33" t="s">
        <v>8</v>
      </c>
      <c r="K191" s="34">
        <v>0.4</v>
      </c>
      <c r="L191" s="34" t="str">
        <f>IF(Noms_de_les_cases45[[#This Row],[Nivell 
d''us (%)]]&gt;0.7,"Habitual",IF(Noms_de_les_cases45[[#This Row],[Nivell 
d''us (%)]]&lt;0.3,"Minoritari","Ocasional"))</f>
        <v>Ocasional</v>
      </c>
      <c r="M191" s="33" t="s">
        <v>16</v>
      </c>
      <c r="N191" s="33" t="s">
        <v>18</v>
      </c>
      <c r="O191" t="s">
        <v>1221</v>
      </c>
      <c r="P191" t="s">
        <v>1239</v>
      </c>
    </row>
    <row r="192" spans="1:16" x14ac:dyDescent="0.35">
      <c r="A192" s="1">
        <f t="shared" si="3"/>
        <v>191</v>
      </c>
      <c r="B192" s="1" t="s">
        <v>987</v>
      </c>
      <c r="C192" t="s">
        <v>988</v>
      </c>
      <c r="D192" t="s">
        <v>89</v>
      </c>
      <c r="E192" s="33" t="s">
        <v>81</v>
      </c>
      <c r="F192" s="33" t="s">
        <v>7</v>
      </c>
      <c r="G192" s="33" t="s">
        <v>7</v>
      </c>
      <c r="H192" s="33" t="s">
        <v>7</v>
      </c>
      <c r="I192" s="33" t="s">
        <v>7</v>
      </c>
      <c r="J192" s="33" t="s">
        <v>7</v>
      </c>
      <c r="K192" s="34">
        <v>0.8</v>
      </c>
      <c r="L192" s="34" t="str">
        <f>IF(Noms_de_les_cases45[[#This Row],[Nivell 
d''us (%)]]&gt;0.7,"Habitual",IF(Noms_de_les_cases45[[#This Row],[Nivell 
d''us (%)]]&lt;0.3,"Minoritari","Ocasional"))</f>
        <v>Habitual</v>
      </c>
      <c r="M192" s="33" t="s">
        <v>38</v>
      </c>
      <c r="N192" s="33" t="s">
        <v>17</v>
      </c>
      <c r="O192" t="s">
        <v>1218</v>
      </c>
      <c r="P192" t="s">
        <v>1268</v>
      </c>
    </row>
    <row r="193" spans="1:16" x14ac:dyDescent="0.35">
      <c r="A193" s="1">
        <f t="shared" si="3"/>
        <v>192</v>
      </c>
      <c r="B193" s="1" t="s">
        <v>1124</v>
      </c>
      <c r="C193" t="s">
        <v>288</v>
      </c>
      <c r="D193" t="s">
        <v>92</v>
      </c>
      <c r="E193" s="33" t="s">
        <v>81</v>
      </c>
      <c r="F193" s="33" t="s">
        <v>7</v>
      </c>
      <c r="G193" s="33" t="s">
        <v>7</v>
      </c>
      <c r="H193" s="33" t="s">
        <v>7</v>
      </c>
      <c r="I193" s="33" t="s">
        <v>7</v>
      </c>
      <c r="J193" s="33" t="s">
        <v>7</v>
      </c>
      <c r="K193" s="34">
        <v>0.8</v>
      </c>
      <c r="L193" s="34" t="str">
        <f>IF(Noms_de_les_cases45[[#This Row],[Nivell 
d''us (%)]]&gt;0.7,"Habitual",IF(Noms_de_les_cases45[[#This Row],[Nivell 
d''us (%)]]&lt;0.3,"Minoritari","Ocasional"))</f>
        <v>Habitual</v>
      </c>
      <c r="M193" s="33" t="s">
        <v>14</v>
      </c>
      <c r="N193" s="33" t="s">
        <v>17</v>
      </c>
      <c r="O193" t="s">
        <v>1218</v>
      </c>
      <c r="P193" t="s">
        <v>1228</v>
      </c>
    </row>
    <row r="194" spans="1:16" x14ac:dyDescent="0.35">
      <c r="A194" s="1">
        <f t="shared" si="3"/>
        <v>193</v>
      </c>
      <c r="B194" s="1" t="s">
        <v>837</v>
      </c>
      <c r="C194" t="s">
        <v>836</v>
      </c>
      <c r="D194" t="s">
        <v>181</v>
      </c>
      <c r="E194" s="33" t="s">
        <v>81</v>
      </c>
      <c r="F194" s="33" t="s">
        <v>7</v>
      </c>
      <c r="G194" s="33" t="s">
        <v>7</v>
      </c>
      <c r="H194" s="33" t="s">
        <v>7</v>
      </c>
      <c r="I194" s="33" t="s">
        <v>8</v>
      </c>
      <c r="J194" s="33" t="s">
        <v>7</v>
      </c>
      <c r="K194" s="34">
        <v>0.8</v>
      </c>
      <c r="L194" s="34" t="str">
        <f>IF(Noms_de_les_cases45[[#This Row],[Nivell 
d''us (%)]]&gt;0.7,"Habitual",IF(Noms_de_les_cases45[[#This Row],[Nivell 
d''us (%)]]&lt;0.3,"Minoritari","Ocasional"))</f>
        <v>Habitual</v>
      </c>
      <c r="M194" s="33" t="s">
        <v>38</v>
      </c>
      <c r="N194" s="33" t="s">
        <v>17</v>
      </c>
      <c r="O194" t="s">
        <v>1218</v>
      </c>
      <c r="P194" t="s">
        <v>1268</v>
      </c>
    </row>
    <row r="195" spans="1:16" x14ac:dyDescent="0.35">
      <c r="A195" s="1">
        <f t="shared" ref="A195:A258" si="4">A194+1</f>
        <v>194</v>
      </c>
      <c r="B195" s="1" t="s">
        <v>120</v>
      </c>
      <c r="C195" t="s">
        <v>150</v>
      </c>
      <c r="D195" t="s">
        <v>89</v>
      </c>
      <c r="E195" s="33" t="s">
        <v>81</v>
      </c>
      <c r="F195" s="33" t="s">
        <v>7</v>
      </c>
      <c r="G195" s="33" t="s">
        <v>7</v>
      </c>
      <c r="H195" s="33" t="s">
        <v>7</v>
      </c>
      <c r="I195" s="33" t="s">
        <v>7</v>
      </c>
      <c r="J195" s="33" t="s">
        <v>7</v>
      </c>
      <c r="K195" s="34">
        <v>0.6</v>
      </c>
      <c r="L195" s="34" t="str">
        <f>IF(Noms_de_les_cases45[[#This Row],[Nivell 
d''us (%)]]&gt;0.7,"Habitual",IF(Noms_de_les_cases45[[#This Row],[Nivell 
d''us (%)]]&lt;0.3,"Minoritari","Ocasional"))</f>
        <v>Ocasional</v>
      </c>
      <c r="M195" s="33" t="s">
        <v>14</v>
      </c>
      <c r="N195" s="33" t="s">
        <v>17</v>
      </c>
      <c r="O195" t="s">
        <v>1218</v>
      </c>
      <c r="P195" t="s">
        <v>1228</v>
      </c>
    </row>
    <row r="196" spans="1:16" x14ac:dyDescent="0.35">
      <c r="A196" s="1">
        <f t="shared" si="4"/>
        <v>195</v>
      </c>
      <c r="B196" s="1" t="s">
        <v>152</v>
      </c>
      <c r="C196" t="s">
        <v>150</v>
      </c>
      <c r="D196" t="s">
        <v>89</v>
      </c>
      <c r="E196" s="33" t="s">
        <v>81</v>
      </c>
      <c r="F196" s="33" t="s">
        <v>7</v>
      </c>
      <c r="G196" s="33" t="s">
        <v>8</v>
      </c>
      <c r="H196" s="33" t="s">
        <v>7</v>
      </c>
      <c r="I196" s="33" t="s">
        <v>8</v>
      </c>
      <c r="J196" s="33" t="s">
        <v>8</v>
      </c>
      <c r="K196" s="34">
        <v>0.2</v>
      </c>
      <c r="L196" s="34" t="str">
        <f>IF(Noms_de_les_cases45[[#This Row],[Nivell 
d''us (%)]]&gt;0.7,"Habitual",IF(Noms_de_les_cases45[[#This Row],[Nivell 
d''us (%)]]&lt;0.3,"Minoritari","Ocasional"))</f>
        <v>Minoritari</v>
      </c>
      <c r="M196" s="33" t="s">
        <v>14</v>
      </c>
      <c r="N196" s="33" t="s">
        <v>18</v>
      </c>
      <c r="O196" t="s">
        <v>1235</v>
      </c>
      <c r="P196" t="s">
        <v>1230</v>
      </c>
    </row>
    <row r="197" spans="1:16" x14ac:dyDescent="0.35">
      <c r="A197" s="1">
        <f t="shared" si="4"/>
        <v>196</v>
      </c>
      <c r="B197" s="1" t="s">
        <v>642</v>
      </c>
      <c r="C197" t="s">
        <v>643</v>
      </c>
      <c r="D197" t="s">
        <v>84</v>
      </c>
      <c r="E197" s="33" t="s">
        <v>81</v>
      </c>
      <c r="F197" s="33" t="s">
        <v>7</v>
      </c>
      <c r="G197" s="33" t="s">
        <v>7</v>
      </c>
      <c r="H197" s="33" t="s">
        <v>7</v>
      </c>
      <c r="I197" s="33" t="s">
        <v>7</v>
      </c>
      <c r="J197" s="33" t="s">
        <v>7</v>
      </c>
      <c r="K197" s="34">
        <v>0.6</v>
      </c>
      <c r="L197" s="34" t="str">
        <f>IF(Noms_de_les_cases45[[#This Row],[Nivell 
d''us (%)]]&gt;0.7,"Habitual",IF(Noms_de_les_cases45[[#This Row],[Nivell 
d''us (%)]]&lt;0.3,"Minoritari","Ocasional"))</f>
        <v>Ocasional</v>
      </c>
      <c r="M197" s="33" t="s">
        <v>38</v>
      </c>
      <c r="N197" s="33" t="s">
        <v>17</v>
      </c>
      <c r="O197" t="s">
        <v>1237</v>
      </c>
      <c r="P197" t="s">
        <v>1268</v>
      </c>
    </row>
    <row r="198" spans="1:16" x14ac:dyDescent="0.35">
      <c r="A198" s="1">
        <f t="shared" si="4"/>
        <v>197</v>
      </c>
      <c r="B198" s="1" t="s">
        <v>147</v>
      </c>
      <c r="C198" t="s">
        <v>394</v>
      </c>
      <c r="D198" t="s">
        <v>86</v>
      </c>
      <c r="E198" s="33" t="s">
        <v>81</v>
      </c>
      <c r="F198" s="33" t="s">
        <v>7</v>
      </c>
      <c r="G198" s="33" t="s">
        <v>7</v>
      </c>
      <c r="H198" s="33" t="s">
        <v>7</v>
      </c>
      <c r="I198" s="33" t="s">
        <v>7</v>
      </c>
      <c r="J198" s="33" t="s">
        <v>7</v>
      </c>
      <c r="K198" s="34">
        <v>0.6</v>
      </c>
      <c r="L198" s="34" t="str">
        <f>IF(Noms_de_les_cases45[[#This Row],[Nivell 
d''us (%)]]&gt;0.7,"Habitual",IF(Noms_de_les_cases45[[#This Row],[Nivell 
d''us (%)]]&lt;0.3,"Minoritari","Ocasional"))</f>
        <v>Ocasional</v>
      </c>
      <c r="M198" s="33" t="s">
        <v>38</v>
      </c>
      <c r="N198" s="33" t="s">
        <v>17</v>
      </c>
      <c r="O198" t="s">
        <v>1218</v>
      </c>
      <c r="P198" t="s">
        <v>1268</v>
      </c>
    </row>
    <row r="199" spans="1:16" x14ac:dyDescent="0.35">
      <c r="A199" s="1">
        <f t="shared" si="4"/>
        <v>198</v>
      </c>
      <c r="B199" s="1" t="s">
        <v>1043</v>
      </c>
      <c r="C199" t="s">
        <v>148</v>
      </c>
      <c r="D199" t="s">
        <v>88</v>
      </c>
      <c r="E199" s="33" t="s">
        <v>81</v>
      </c>
      <c r="F199" s="33" t="s">
        <v>7</v>
      </c>
      <c r="G199" s="33" t="s">
        <v>7</v>
      </c>
      <c r="H199" s="33" t="s">
        <v>7</v>
      </c>
      <c r="I199" s="33" t="s">
        <v>7</v>
      </c>
      <c r="J199" s="33" t="s">
        <v>7</v>
      </c>
      <c r="K199" s="34">
        <v>0.8</v>
      </c>
      <c r="L199" s="34" t="str">
        <f>IF(Noms_de_les_cases45[[#This Row],[Nivell 
d''us (%)]]&gt;0.7,"Habitual",IF(Noms_de_les_cases45[[#This Row],[Nivell 
d''us (%)]]&lt;0.3,"Minoritari","Ocasional"))</f>
        <v>Habitual</v>
      </c>
      <c r="M199" s="33" t="s">
        <v>38</v>
      </c>
      <c r="N199" s="33" t="s">
        <v>17</v>
      </c>
      <c r="O199" t="s">
        <v>1238</v>
      </c>
      <c r="P199" t="s">
        <v>1269</v>
      </c>
    </row>
    <row r="200" spans="1:16" x14ac:dyDescent="0.35">
      <c r="A200" s="1">
        <f t="shared" si="4"/>
        <v>199</v>
      </c>
      <c r="B200" s="1" t="s">
        <v>1285</v>
      </c>
      <c r="C200" t="s">
        <v>223</v>
      </c>
      <c r="D200" t="s">
        <v>88</v>
      </c>
      <c r="E200" s="33" t="s">
        <v>81</v>
      </c>
      <c r="F200" s="33" t="s">
        <v>7</v>
      </c>
      <c r="G200" s="33" t="s">
        <v>7</v>
      </c>
      <c r="H200" s="33" t="s">
        <v>7</v>
      </c>
      <c r="I200" s="33" t="s">
        <v>8</v>
      </c>
      <c r="J200" s="33" t="s">
        <v>8</v>
      </c>
      <c r="K200" s="34">
        <v>0.2</v>
      </c>
      <c r="L200" s="34" t="str">
        <f>IF(Noms_de_les_cases45[[#This Row],[Nivell 
d''us (%)]]&gt;0.7,"Habitual",IF(Noms_de_les_cases45[[#This Row],[Nivell 
d''us (%)]]&lt;0.3,"Minoritari","Ocasional"))</f>
        <v>Minoritari</v>
      </c>
      <c r="M200" s="33" t="s">
        <v>14</v>
      </c>
      <c r="N200" s="33" t="s">
        <v>17</v>
      </c>
      <c r="O200" t="s">
        <v>1218</v>
      </c>
      <c r="P200" t="s">
        <v>1228</v>
      </c>
    </row>
    <row r="201" spans="1:16" x14ac:dyDescent="0.35">
      <c r="A201" s="1">
        <f t="shared" si="4"/>
        <v>200</v>
      </c>
      <c r="B201" s="1" t="s">
        <v>228</v>
      </c>
      <c r="C201" t="s">
        <v>229</v>
      </c>
      <c r="D201" t="s">
        <v>88</v>
      </c>
      <c r="E201" s="33" t="s">
        <v>81</v>
      </c>
      <c r="F201" s="33" t="s">
        <v>7</v>
      </c>
      <c r="G201" s="33" t="s">
        <v>8</v>
      </c>
      <c r="H201" s="33" t="s">
        <v>7</v>
      </c>
      <c r="I201" s="33" t="s">
        <v>7</v>
      </c>
      <c r="J201" s="33" t="s">
        <v>8</v>
      </c>
      <c r="K201" s="34">
        <v>0.2</v>
      </c>
      <c r="L201" s="34" t="str">
        <f>IF(Noms_de_les_cases45[[#This Row],[Nivell 
d''us (%)]]&gt;0.7,"Habitual",IF(Noms_de_les_cases45[[#This Row],[Nivell 
d''us (%)]]&lt;0.3,"Minoritari","Ocasional"))</f>
        <v>Minoritari</v>
      </c>
      <c r="M201" s="33" t="s">
        <v>16</v>
      </c>
      <c r="N201" s="33" t="s">
        <v>17</v>
      </c>
      <c r="O201" t="s">
        <v>1221</v>
      </c>
      <c r="P201" t="s">
        <v>1239</v>
      </c>
    </row>
    <row r="202" spans="1:16" x14ac:dyDescent="0.35">
      <c r="A202" s="1">
        <f t="shared" si="4"/>
        <v>201</v>
      </c>
      <c r="B202" s="1" t="s">
        <v>884</v>
      </c>
      <c r="C202" t="s">
        <v>883</v>
      </c>
      <c r="D202" t="s">
        <v>181</v>
      </c>
      <c r="E202" s="33" t="s">
        <v>81</v>
      </c>
      <c r="F202" s="33" t="s">
        <v>7</v>
      </c>
      <c r="G202" s="33" t="s">
        <v>7</v>
      </c>
      <c r="H202" s="33" t="s">
        <v>7</v>
      </c>
      <c r="I202" s="33" t="s">
        <v>8</v>
      </c>
      <c r="J202" s="33" t="s">
        <v>7</v>
      </c>
      <c r="K202" s="34">
        <v>1</v>
      </c>
      <c r="L202" s="34" t="str">
        <f>IF(Noms_de_les_cases45[[#This Row],[Nivell 
d''us (%)]]&gt;0.7,"Habitual",IF(Noms_de_les_cases45[[#This Row],[Nivell 
d''us (%)]]&lt;0.3,"Minoritari","Ocasional"))</f>
        <v>Habitual</v>
      </c>
      <c r="M202" s="33" t="s">
        <v>38</v>
      </c>
      <c r="N202" s="33" t="s">
        <v>17</v>
      </c>
      <c r="O202" t="s">
        <v>1218</v>
      </c>
      <c r="P202" t="s">
        <v>1268</v>
      </c>
    </row>
    <row r="203" spans="1:16" x14ac:dyDescent="0.35">
      <c r="A203" s="1">
        <f t="shared" si="4"/>
        <v>202</v>
      </c>
      <c r="B203" s="1" t="s">
        <v>252</v>
      </c>
      <c r="C203" t="s">
        <v>250</v>
      </c>
      <c r="D203" t="s">
        <v>88</v>
      </c>
      <c r="E203" s="33" t="s">
        <v>81</v>
      </c>
      <c r="F203" s="33" t="s">
        <v>7</v>
      </c>
      <c r="G203" s="33" t="s">
        <v>7</v>
      </c>
      <c r="H203" s="33" t="s">
        <v>7</v>
      </c>
      <c r="I203" s="33" t="s">
        <v>8</v>
      </c>
      <c r="J203" s="33" t="s">
        <v>8</v>
      </c>
      <c r="K203" s="34">
        <v>0.2</v>
      </c>
      <c r="L203" s="34" t="str">
        <f>IF(Noms_de_les_cases45[[#This Row],[Nivell 
d''us (%)]]&gt;0.7,"Habitual",IF(Noms_de_les_cases45[[#This Row],[Nivell 
d''us (%)]]&lt;0.3,"Minoritari","Ocasional"))</f>
        <v>Minoritari</v>
      </c>
      <c r="M203" s="33" t="s">
        <v>16</v>
      </c>
      <c r="N203" s="33" t="s">
        <v>18</v>
      </c>
      <c r="O203" t="s">
        <v>1221</v>
      </c>
      <c r="P203" t="s">
        <v>1239</v>
      </c>
    </row>
    <row r="204" spans="1:16" x14ac:dyDescent="0.35">
      <c r="A204" s="1">
        <f t="shared" si="4"/>
        <v>203</v>
      </c>
      <c r="B204" s="1" t="s">
        <v>804</v>
      </c>
      <c r="C204" t="s">
        <v>805</v>
      </c>
      <c r="D204" t="s">
        <v>24</v>
      </c>
      <c r="E204" s="33" t="s">
        <v>81</v>
      </c>
      <c r="F204" s="33" t="s">
        <v>7</v>
      </c>
      <c r="G204" s="33" t="s">
        <v>7</v>
      </c>
      <c r="H204" s="33" t="s">
        <v>7</v>
      </c>
      <c r="I204" s="33" t="s">
        <v>7</v>
      </c>
      <c r="J204" s="33" t="s">
        <v>7</v>
      </c>
      <c r="K204" s="34">
        <v>0.8</v>
      </c>
      <c r="L204" s="34" t="str">
        <f>IF(Noms_de_les_cases45[[#This Row],[Nivell 
d''us (%)]]&gt;0.7,"Habitual",IF(Noms_de_les_cases45[[#This Row],[Nivell 
d''us (%)]]&lt;0.3,"Minoritari","Ocasional"))</f>
        <v>Habitual</v>
      </c>
      <c r="M204" s="33" t="s">
        <v>14</v>
      </c>
      <c r="N204" s="33" t="s">
        <v>17</v>
      </c>
      <c r="O204" t="s">
        <v>1218</v>
      </c>
      <c r="P204" t="s">
        <v>1228</v>
      </c>
    </row>
    <row r="205" spans="1:16" x14ac:dyDescent="0.35">
      <c r="A205" s="1">
        <f t="shared" si="4"/>
        <v>204</v>
      </c>
      <c r="B205" s="1" t="s">
        <v>1505</v>
      </c>
      <c r="C205" s="8" t="s">
        <v>140</v>
      </c>
      <c r="D205" t="s">
        <v>90</v>
      </c>
      <c r="E205" s="33" t="s">
        <v>81</v>
      </c>
      <c r="F205" s="33" t="s">
        <v>7</v>
      </c>
      <c r="G205" s="33" t="s">
        <v>7</v>
      </c>
      <c r="H205" s="33" t="s">
        <v>7</v>
      </c>
      <c r="I205" s="33" t="s">
        <v>8</v>
      </c>
      <c r="J205" s="33" t="s">
        <v>8</v>
      </c>
      <c r="K205" s="34">
        <v>0.2</v>
      </c>
      <c r="L205" s="34" t="str">
        <f>IF(Noms_de_les_cases45[[#This Row],[Nivell 
d''us (%)]]&gt;0.7,"Habitual",IF(Noms_de_les_cases45[[#This Row],[Nivell 
d''us (%)]]&lt;0.3,"Minoritari","Ocasional"))</f>
        <v>Minoritari</v>
      </c>
      <c r="M205" s="33" t="s">
        <v>14</v>
      </c>
      <c r="N205" s="33" t="s">
        <v>17</v>
      </c>
      <c r="O205" t="s">
        <v>1218</v>
      </c>
      <c r="P205" t="s">
        <v>1228</v>
      </c>
    </row>
    <row r="206" spans="1:16" x14ac:dyDescent="0.35">
      <c r="A206" s="1">
        <f t="shared" si="4"/>
        <v>205</v>
      </c>
      <c r="B206" s="1" t="s">
        <v>436</v>
      </c>
      <c r="C206" t="s">
        <v>437</v>
      </c>
      <c r="D206" t="s">
        <v>86</v>
      </c>
      <c r="E206" s="33" t="s">
        <v>81</v>
      </c>
      <c r="F206" s="33" t="s">
        <v>7</v>
      </c>
      <c r="G206" s="33" t="s">
        <v>7</v>
      </c>
      <c r="H206" s="33" t="s">
        <v>7</v>
      </c>
      <c r="I206" s="33" t="s">
        <v>7</v>
      </c>
      <c r="J206" s="33" t="s">
        <v>7</v>
      </c>
      <c r="K206" s="34">
        <v>0.6</v>
      </c>
      <c r="L206" s="34" t="str">
        <f>IF(Noms_de_les_cases45[[#This Row],[Nivell 
d''us (%)]]&gt;0.7,"Habitual",IF(Noms_de_les_cases45[[#This Row],[Nivell 
d''us (%)]]&lt;0.3,"Minoritari","Ocasional"))</f>
        <v>Ocasional</v>
      </c>
      <c r="M206" s="33" t="s">
        <v>15</v>
      </c>
      <c r="N206" s="33" t="s">
        <v>17</v>
      </c>
      <c r="O206" t="s">
        <v>1238</v>
      </c>
      <c r="P206" t="s">
        <v>1269</v>
      </c>
    </row>
    <row r="207" spans="1:16" x14ac:dyDescent="0.35">
      <c r="A207" s="1">
        <f t="shared" si="4"/>
        <v>206</v>
      </c>
      <c r="B207" s="1" t="s">
        <v>200</v>
      </c>
      <c r="C207" t="s">
        <v>201</v>
      </c>
      <c r="D207" t="s">
        <v>91</v>
      </c>
      <c r="E207" s="33" t="s">
        <v>81</v>
      </c>
      <c r="F207" s="33" t="s">
        <v>7</v>
      </c>
      <c r="G207" s="33" t="s">
        <v>7</v>
      </c>
      <c r="H207" s="33" t="s">
        <v>7</v>
      </c>
      <c r="I207" s="33" t="s">
        <v>7</v>
      </c>
      <c r="J207" s="33" t="s">
        <v>7</v>
      </c>
      <c r="K207" s="34">
        <v>0.6</v>
      </c>
      <c r="L207" s="34" t="str">
        <f>IF(Noms_de_les_cases45[[#This Row],[Nivell 
d''us (%)]]&gt;0.7,"Habitual",IF(Noms_de_les_cases45[[#This Row],[Nivell 
d''us (%)]]&lt;0.3,"Minoritari","Ocasional"))</f>
        <v>Ocasional</v>
      </c>
      <c r="M207" s="33" t="s">
        <v>14</v>
      </c>
      <c r="N207" s="33" t="s">
        <v>17</v>
      </c>
      <c r="O207" t="s">
        <v>1218</v>
      </c>
      <c r="P207" t="s">
        <v>1228</v>
      </c>
    </row>
    <row r="208" spans="1:16" x14ac:dyDescent="0.35">
      <c r="A208" s="1">
        <f t="shared" si="4"/>
        <v>207</v>
      </c>
      <c r="B208" s="1" t="s">
        <v>503</v>
      </c>
      <c r="C208" t="s">
        <v>1081</v>
      </c>
      <c r="D208" t="s">
        <v>85</v>
      </c>
      <c r="E208" s="33" t="s">
        <v>81</v>
      </c>
      <c r="F208" s="33" t="s">
        <v>7</v>
      </c>
      <c r="G208" s="33" t="s">
        <v>7</v>
      </c>
      <c r="H208" s="33" t="s">
        <v>7</v>
      </c>
      <c r="I208" s="33" t="s">
        <v>7</v>
      </c>
      <c r="J208" s="33" t="s">
        <v>7</v>
      </c>
      <c r="K208" s="34">
        <v>0.8</v>
      </c>
      <c r="L208" s="34" t="str">
        <f>IF(Noms_de_les_cases45[[#This Row],[Nivell 
d''us (%)]]&gt;0.7,"Habitual",IF(Noms_de_les_cases45[[#This Row],[Nivell 
d''us (%)]]&lt;0.3,"Minoritari","Ocasional"))</f>
        <v>Habitual</v>
      </c>
      <c r="M208" s="33" t="s">
        <v>15</v>
      </c>
      <c r="N208" s="33" t="s">
        <v>17</v>
      </c>
      <c r="O208" t="s">
        <v>1221</v>
      </c>
      <c r="P208" t="s">
        <v>1273</v>
      </c>
    </row>
    <row r="209" spans="1:16" x14ac:dyDescent="0.35">
      <c r="A209" s="1">
        <f t="shared" si="4"/>
        <v>208</v>
      </c>
      <c r="B209" s="1" t="s">
        <v>481</v>
      </c>
      <c r="C209" t="s">
        <v>482</v>
      </c>
      <c r="D209" t="s">
        <v>87</v>
      </c>
      <c r="E209" s="33" t="s">
        <v>81</v>
      </c>
      <c r="F209" s="33" t="s">
        <v>7</v>
      </c>
      <c r="G209" s="33" t="s">
        <v>7</v>
      </c>
      <c r="H209" s="33" t="s">
        <v>8</v>
      </c>
      <c r="I209" s="33" t="s">
        <v>7</v>
      </c>
      <c r="J209" s="33" t="s">
        <v>8</v>
      </c>
      <c r="K209" s="34">
        <v>0.2</v>
      </c>
      <c r="L209" s="34" t="str">
        <f>IF(Noms_de_les_cases45[[#This Row],[Nivell 
d''us (%)]]&gt;0.7,"Habitual",IF(Noms_de_les_cases45[[#This Row],[Nivell 
d''us (%)]]&lt;0.3,"Minoritari","Ocasional"))</f>
        <v>Minoritari</v>
      </c>
      <c r="M209" s="33" t="s">
        <v>14</v>
      </c>
      <c r="N209" s="33" t="s">
        <v>17</v>
      </c>
      <c r="O209" t="s">
        <v>1218</v>
      </c>
      <c r="P209" t="s">
        <v>1228</v>
      </c>
    </row>
    <row r="210" spans="1:16" x14ac:dyDescent="0.35">
      <c r="A210" s="1">
        <f t="shared" si="4"/>
        <v>209</v>
      </c>
      <c r="B210" s="1" t="s">
        <v>676</v>
      </c>
      <c r="C210" t="s">
        <v>677</v>
      </c>
      <c r="D210" t="s">
        <v>84</v>
      </c>
      <c r="E210" s="33" t="s">
        <v>81</v>
      </c>
      <c r="F210" s="33" t="s">
        <v>7</v>
      </c>
      <c r="G210" s="33" t="s">
        <v>7</v>
      </c>
      <c r="H210" s="33" t="s">
        <v>7</v>
      </c>
      <c r="I210" s="33" t="s">
        <v>7</v>
      </c>
      <c r="J210" s="33" t="s">
        <v>7</v>
      </c>
      <c r="K210" s="34">
        <v>0.8</v>
      </c>
      <c r="L210" s="34" t="str">
        <f>IF(Noms_de_les_cases45[[#This Row],[Nivell 
d''us (%)]]&gt;0.7,"Habitual",IF(Noms_de_les_cases45[[#This Row],[Nivell 
d''us (%)]]&lt;0.3,"Minoritari","Ocasional"))</f>
        <v>Habitual</v>
      </c>
      <c r="M210" s="33" t="s">
        <v>14</v>
      </c>
      <c r="N210" s="33" t="s">
        <v>17</v>
      </c>
      <c r="O210" t="s">
        <v>1218</v>
      </c>
      <c r="P210" t="s">
        <v>1228</v>
      </c>
    </row>
    <row r="211" spans="1:16" x14ac:dyDescent="0.35">
      <c r="A211" s="1">
        <f t="shared" si="4"/>
        <v>210</v>
      </c>
      <c r="B211" s="1" t="s">
        <v>53</v>
      </c>
      <c r="C211" t="s">
        <v>893</v>
      </c>
      <c r="D211" t="s">
        <v>181</v>
      </c>
      <c r="E211" s="33" t="s">
        <v>81</v>
      </c>
      <c r="F211" s="33" t="s">
        <v>7</v>
      </c>
      <c r="G211" s="33" t="s">
        <v>7</v>
      </c>
      <c r="H211" s="33" t="s">
        <v>7</v>
      </c>
      <c r="I211" s="33" t="s">
        <v>8</v>
      </c>
      <c r="J211" s="33" t="s">
        <v>7</v>
      </c>
      <c r="K211" s="34">
        <v>0.8</v>
      </c>
      <c r="L211" s="34" t="str">
        <f>IF(Noms_de_les_cases45[[#This Row],[Nivell 
d''us (%)]]&gt;0.7,"Habitual",IF(Noms_de_les_cases45[[#This Row],[Nivell 
d''us (%)]]&lt;0.3,"Minoritari","Ocasional"))</f>
        <v>Habitual</v>
      </c>
      <c r="M211" s="33" t="s">
        <v>14</v>
      </c>
      <c r="N211" s="33" t="s">
        <v>17</v>
      </c>
      <c r="O211" t="s">
        <v>1218</v>
      </c>
      <c r="P211" t="s">
        <v>1228</v>
      </c>
    </row>
    <row r="212" spans="1:16" x14ac:dyDescent="0.35">
      <c r="A212" s="1">
        <f t="shared" si="4"/>
        <v>211</v>
      </c>
      <c r="B212" s="1" t="s">
        <v>817</v>
      </c>
      <c r="C212" t="s">
        <v>818</v>
      </c>
      <c r="D212" t="s">
        <v>24</v>
      </c>
      <c r="E212" s="33" t="s">
        <v>81</v>
      </c>
      <c r="F212" s="33" t="s">
        <v>7</v>
      </c>
      <c r="G212" s="33" t="s">
        <v>7</v>
      </c>
      <c r="H212" s="33" t="s">
        <v>7</v>
      </c>
      <c r="I212" s="33" t="s">
        <v>7</v>
      </c>
      <c r="J212" s="33" t="s">
        <v>7</v>
      </c>
      <c r="K212" s="34">
        <v>0.6</v>
      </c>
      <c r="L212" s="34" t="str">
        <f>IF(Noms_de_les_cases45[[#This Row],[Nivell 
d''us (%)]]&gt;0.7,"Habitual",IF(Noms_de_les_cases45[[#This Row],[Nivell 
d''us (%)]]&lt;0.3,"Minoritari","Ocasional"))</f>
        <v>Ocasional</v>
      </c>
      <c r="M212" s="33" t="s">
        <v>14</v>
      </c>
      <c r="N212" s="33" t="s">
        <v>17</v>
      </c>
      <c r="O212" t="s">
        <v>1235</v>
      </c>
      <c r="P212" t="s">
        <v>1230</v>
      </c>
    </row>
    <row r="213" spans="1:16" x14ac:dyDescent="0.35">
      <c r="A213" s="1">
        <f t="shared" si="4"/>
        <v>212</v>
      </c>
      <c r="B213" s="1" t="s">
        <v>766</v>
      </c>
      <c r="C213" t="s">
        <v>767</v>
      </c>
      <c r="D213" t="s">
        <v>24</v>
      </c>
      <c r="E213" s="33" t="s">
        <v>81</v>
      </c>
      <c r="F213" s="33" t="s">
        <v>7</v>
      </c>
      <c r="G213" s="33" t="s">
        <v>7</v>
      </c>
      <c r="H213" s="33" t="s">
        <v>7</v>
      </c>
      <c r="I213" s="33" t="s">
        <v>7</v>
      </c>
      <c r="J213" s="33" t="s">
        <v>7</v>
      </c>
      <c r="K213" s="34">
        <v>0.8</v>
      </c>
      <c r="L213" s="34" t="str">
        <f>IF(Noms_de_les_cases45[[#This Row],[Nivell 
d''us (%)]]&gt;0.7,"Habitual",IF(Noms_de_les_cases45[[#This Row],[Nivell 
d''us (%)]]&lt;0.3,"Minoritari","Ocasional"))</f>
        <v>Habitual</v>
      </c>
      <c r="M213" s="33" t="s">
        <v>16</v>
      </c>
      <c r="N213" s="33" t="s">
        <v>17</v>
      </c>
      <c r="O213" t="s">
        <v>1221</v>
      </c>
      <c r="P213" t="s">
        <v>1239</v>
      </c>
    </row>
    <row r="214" spans="1:16" x14ac:dyDescent="0.35">
      <c r="A214" s="1">
        <f t="shared" si="4"/>
        <v>213</v>
      </c>
      <c r="B214" s="1" t="s">
        <v>768</v>
      </c>
      <c r="C214" t="s">
        <v>767</v>
      </c>
      <c r="D214" t="s">
        <v>24</v>
      </c>
      <c r="E214" s="33" t="s">
        <v>81</v>
      </c>
      <c r="F214" s="33" t="s">
        <v>7</v>
      </c>
      <c r="G214" s="33" t="s">
        <v>7</v>
      </c>
      <c r="H214" s="33" t="s">
        <v>7</v>
      </c>
      <c r="I214" s="33" t="s">
        <v>8</v>
      </c>
      <c r="J214" s="33" t="s">
        <v>7</v>
      </c>
      <c r="K214" s="34">
        <v>0.6</v>
      </c>
      <c r="L214" s="34" t="str">
        <f>IF(Noms_de_les_cases45[[#This Row],[Nivell 
d''us (%)]]&gt;0.7,"Habitual",IF(Noms_de_les_cases45[[#This Row],[Nivell 
d''us (%)]]&lt;0.3,"Minoritari","Ocasional"))</f>
        <v>Ocasional</v>
      </c>
      <c r="M214" s="33" t="s">
        <v>16</v>
      </c>
      <c r="N214" s="33" t="s">
        <v>17</v>
      </c>
      <c r="O214" t="s">
        <v>1221</v>
      </c>
      <c r="P214" t="s">
        <v>1239</v>
      </c>
    </row>
    <row r="215" spans="1:16" x14ac:dyDescent="0.35">
      <c r="A215" s="1">
        <f t="shared" si="4"/>
        <v>214</v>
      </c>
      <c r="B215" s="1" t="s">
        <v>771</v>
      </c>
      <c r="C215" t="s">
        <v>772</v>
      </c>
      <c r="D215" t="s">
        <v>24</v>
      </c>
      <c r="E215" s="33" t="s">
        <v>81</v>
      </c>
      <c r="F215" s="33" t="s">
        <v>7</v>
      </c>
      <c r="G215" s="33" t="s">
        <v>7</v>
      </c>
      <c r="H215" s="33" t="s">
        <v>7</v>
      </c>
      <c r="I215" s="33" t="s">
        <v>7</v>
      </c>
      <c r="J215" s="33" t="s">
        <v>7</v>
      </c>
      <c r="K215" s="34">
        <v>0.8</v>
      </c>
      <c r="L215" s="34" t="str">
        <f>IF(Noms_de_les_cases45[[#This Row],[Nivell 
d''us (%)]]&gt;0.7,"Habitual",IF(Noms_de_les_cases45[[#This Row],[Nivell 
d''us (%)]]&lt;0.3,"Minoritari","Ocasional"))</f>
        <v>Habitual</v>
      </c>
      <c r="M215" s="33" t="s">
        <v>14</v>
      </c>
      <c r="N215" s="33" t="s">
        <v>17</v>
      </c>
      <c r="O215" t="s">
        <v>1218</v>
      </c>
      <c r="P215" t="s">
        <v>1228</v>
      </c>
    </row>
    <row r="216" spans="1:16" x14ac:dyDescent="0.35">
      <c r="A216" s="1">
        <f t="shared" si="4"/>
        <v>215</v>
      </c>
      <c r="B216" s="1" t="s">
        <v>1308</v>
      </c>
      <c r="C216" t="s">
        <v>1305</v>
      </c>
      <c r="D216" t="s">
        <v>84</v>
      </c>
      <c r="E216" s="33" t="s">
        <v>81</v>
      </c>
      <c r="F216" s="33" t="s">
        <v>7</v>
      </c>
      <c r="G216" s="33" t="s">
        <v>7</v>
      </c>
      <c r="H216" s="33" t="s">
        <v>8</v>
      </c>
      <c r="I216" s="33" t="s">
        <v>8</v>
      </c>
      <c r="J216" s="33" t="s">
        <v>8</v>
      </c>
      <c r="K216" s="34">
        <v>0.2</v>
      </c>
      <c r="L216" s="34" t="str">
        <f>IF(Noms_de_les_cases45[[#This Row],[Nivell 
d''us (%)]]&gt;0.7,"Habitual",IF(Noms_de_les_cases45[[#This Row],[Nivell 
d''us (%)]]&lt;0.3,"Minoritari","Ocasional"))</f>
        <v>Minoritari</v>
      </c>
      <c r="M216" s="33" t="s">
        <v>14</v>
      </c>
      <c r="N216" s="33" t="s">
        <v>19</v>
      </c>
      <c r="O216" t="s">
        <v>1220</v>
      </c>
      <c r="P216" t="s">
        <v>1229</v>
      </c>
    </row>
    <row r="217" spans="1:16" x14ac:dyDescent="0.35">
      <c r="A217" s="1">
        <f t="shared" si="4"/>
        <v>216</v>
      </c>
      <c r="B217" s="1" t="s">
        <v>927</v>
      </c>
      <c r="C217" t="s">
        <v>928</v>
      </c>
      <c r="D217" t="s">
        <v>89</v>
      </c>
      <c r="E217" s="33" t="s">
        <v>81</v>
      </c>
      <c r="F217" s="33" t="s">
        <v>7</v>
      </c>
      <c r="G217" s="33" t="s">
        <v>7</v>
      </c>
      <c r="H217" s="33" t="s">
        <v>7</v>
      </c>
      <c r="I217" s="33" t="s">
        <v>8</v>
      </c>
      <c r="J217" s="33" t="s">
        <v>7</v>
      </c>
      <c r="K217" s="34">
        <v>1</v>
      </c>
      <c r="L217" s="34" t="str">
        <f>IF(Noms_de_les_cases45[[#This Row],[Nivell 
d''us (%)]]&gt;0.7,"Habitual",IF(Noms_de_les_cases45[[#This Row],[Nivell 
d''us (%)]]&lt;0.3,"Minoritari","Ocasional"))</f>
        <v>Habitual</v>
      </c>
      <c r="M217" s="33" t="s">
        <v>14</v>
      </c>
      <c r="N217" s="33" t="s">
        <v>17</v>
      </c>
      <c r="O217" t="s">
        <v>1218</v>
      </c>
      <c r="P217" t="s">
        <v>1228</v>
      </c>
    </row>
    <row r="218" spans="1:16" x14ac:dyDescent="0.35">
      <c r="A218" s="1">
        <f t="shared" si="4"/>
        <v>217</v>
      </c>
      <c r="B218" s="1" t="s">
        <v>190</v>
      </c>
      <c r="C218" t="s">
        <v>191</v>
      </c>
      <c r="D218" t="s">
        <v>91</v>
      </c>
      <c r="E218" s="33" t="s">
        <v>81</v>
      </c>
      <c r="F218" s="33" t="s">
        <v>7</v>
      </c>
      <c r="G218" s="33" t="s">
        <v>7</v>
      </c>
      <c r="H218" s="33" t="s">
        <v>7</v>
      </c>
      <c r="I218" s="33" t="s">
        <v>7</v>
      </c>
      <c r="J218" s="33" t="s">
        <v>7</v>
      </c>
      <c r="K218" s="34">
        <v>0.6</v>
      </c>
      <c r="L218" s="34" t="str">
        <f>IF(Noms_de_les_cases45[[#This Row],[Nivell 
d''us (%)]]&gt;0.7,"Habitual",IF(Noms_de_les_cases45[[#This Row],[Nivell 
d''us (%)]]&lt;0.3,"Minoritari","Ocasional"))</f>
        <v>Ocasional</v>
      </c>
      <c r="M218" s="33" t="s">
        <v>14</v>
      </c>
      <c r="N218" s="33" t="s">
        <v>17</v>
      </c>
      <c r="O218" t="s">
        <v>1218</v>
      </c>
      <c r="P218" t="s">
        <v>1228</v>
      </c>
    </row>
    <row r="219" spans="1:16" x14ac:dyDescent="0.35">
      <c r="A219" s="1">
        <f t="shared" si="4"/>
        <v>218</v>
      </c>
      <c r="B219" s="1" t="s">
        <v>500</v>
      </c>
      <c r="C219" t="s">
        <v>501</v>
      </c>
      <c r="D219" t="s">
        <v>87</v>
      </c>
      <c r="E219" s="33" t="s">
        <v>81</v>
      </c>
      <c r="F219" s="33" t="s">
        <v>7</v>
      </c>
      <c r="G219" s="33" t="s">
        <v>7</v>
      </c>
      <c r="H219" s="33" t="s">
        <v>7</v>
      </c>
      <c r="I219" s="33" t="s">
        <v>7</v>
      </c>
      <c r="J219" s="33" t="s">
        <v>7</v>
      </c>
      <c r="K219" s="34">
        <v>0.8</v>
      </c>
      <c r="L219" s="34" t="str">
        <f>IF(Noms_de_les_cases45[[#This Row],[Nivell 
d''us (%)]]&gt;0.7,"Habitual",IF(Noms_de_les_cases45[[#This Row],[Nivell 
d''us (%)]]&lt;0.3,"Minoritari","Ocasional"))</f>
        <v>Habitual</v>
      </c>
      <c r="M219" s="33" t="s">
        <v>14</v>
      </c>
      <c r="N219" s="33" t="s">
        <v>17</v>
      </c>
      <c r="O219" t="s">
        <v>1218</v>
      </c>
      <c r="P219" t="s">
        <v>1228</v>
      </c>
    </row>
    <row r="220" spans="1:16" x14ac:dyDescent="0.35">
      <c r="A220" s="1">
        <f t="shared" si="4"/>
        <v>219</v>
      </c>
      <c r="B220" s="1" t="s">
        <v>915</v>
      </c>
      <c r="C220" t="s">
        <v>914</v>
      </c>
      <c r="D220" t="s">
        <v>89</v>
      </c>
      <c r="E220" s="33" t="s">
        <v>81</v>
      </c>
      <c r="F220" s="33" t="s">
        <v>7</v>
      </c>
      <c r="G220" s="33" t="s">
        <v>7</v>
      </c>
      <c r="H220" s="33" t="s">
        <v>7</v>
      </c>
      <c r="I220" s="33" t="s">
        <v>8</v>
      </c>
      <c r="J220" s="33" t="s">
        <v>7</v>
      </c>
      <c r="K220" s="34">
        <v>0.6</v>
      </c>
      <c r="L220" s="34" t="str">
        <f>IF(Noms_de_les_cases45[[#This Row],[Nivell 
d''us (%)]]&gt;0.7,"Habitual",IF(Noms_de_les_cases45[[#This Row],[Nivell 
d''us (%)]]&lt;0.3,"Minoritari","Ocasional"))</f>
        <v>Ocasional</v>
      </c>
      <c r="M220" s="33" t="s">
        <v>14</v>
      </c>
      <c r="N220" s="33" t="s">
        <v>18</v>
      </c>
      <c r="O220" t="s">
        <v>1218</v>
      </c>
      <c r="P220" t="s">
        <v>1228</v>
      </c>
    </row>
    <row r="221" spans="1:16" x14ac:dyDescent="0.35">
      <c r="A221" s="1">
        <f t="shared" si="4"/>
        <v>220</v>
      </c>
      <c r="B221" s="1" t="s">
        <v>757</v>
      </c>
      <c r="C221" t="s">
        <v>758</v>
      </c>
      <c r="D221" t="s">
        <v>24</v>
      </c>
      <c r="E221" s="33" t="s">
        <v>81</v>
      </c>
      <c r="F221" s="33" t="s">
        <v>7</v>
      </c>
      <c r="G221" s="33" t="s">
        <v>7</v>
      </c>
      <c r="H221" s="33" t="s">
        <v>7</v>
      </c>
      <c r="I221" s="33" t="s">
        <v>7</v>
      </c>
      <c r="J221" s="33" t="s">
        <v>7</v>
      </c>
      <c r="K221" s="34">
        <v>1</v>
      </c>
      <c r="L221" s="34" t="str">
        <f>IF(Noms_de_les_cases45[[#This Row],[Nivell 
d''us (%)]]&gt;0.7,"Habitual",IF(Noms_de_les_cases45[[#This Row],[Nivell 
d''us (%)]]&lt;0.3,"Minoritari","Ocasional"))</f>
        <v>Habitual</v>
      </c>
      <c r="M221" s="33" t="s">
        <v>38</v>
      </c>
      <c r="N221" s="33" t="s">
        <v>17</v>
      </c>
      <c r="O221" t="s">
        <v>1218</v>
      </c>
      <c r="P221" t="s">
        <v>1268</v>
      </c>
    </row>
    <row r="222" spans="1:16" x14ac:dyDescent="0.35">
      <c r="A222" s="1">
        <f t="shared" si="4"/>
        <v>221</v>
      </c>
      <c r="B222" s="1" t="s">
        <v>925</v>
      </c>
      <c r="C222" t="s">
        <v>921</v>
      </c>
      <c r="D222" t="s">
        <v>89</v>
      </c>
      <c r="E222" s="33" t="s">
        <v>81</v>
      </c>
      <c r="F222" s="33" t="s">
        <v>7</v>
      </c>
      <c r="G222" s="33" t="s">
        <v>7</v>
      </c>
      <c r="H222" s="33" t="s">
        <v>7</v>
      </c>
      <c r="I222" s="33" t="s">
        <v>8</v>
      </c>
      <c r="J222" s="33" t="s">
        <v>7</v>
      </c>
      <c r="K222" s="34">
        <v>0.6</v>
      </c>
      <c r="L222" s="34" t="str">
        <f>IF(Noms_de_les_cases45[[#This Row],[Nivell 
d''us (%)]]&gt;0.7,"Habitual",IF(Noms_de_les_cases45[[#This Row],[Nivell 
d''us (%)]]&lt;0.3,"Minoritari","Ocasional"))</f>
        <v>Ocasional</v>
      </c>
      <c r="M222" s="33" t="s">
        <v>281</v>
      </c>
      <c r="N222" s="33" t="s">
        <v>19</v>
      </c>
      <c r="O222" t="s">
        <v>1222</v>
      </c>
      <c r="P222" t="s">
        <v>1229</v>
      </c>
    </row>
    <row r="223" spans="1:16" x14ac:dyDescent="0.35">
      <c r="A223" s="1">
        <f t="shared" si="4"/>
        <v>222</v>
      </c>
      <c r="B223" s="1" t="s">
        <v>30</v>
      </c>
      <c r="C223" t="s">
        <v>31</v>
      </c>
      <c r="D223" t="s">
        <v>24</v>
      </c>
      <c r="E223" s="33" t="s">
        <v>81</v>
      </c>
      <c r="F223" s="33" t="s">
        <v>7</v>
      </c>
      <c r="G223" s="33" t="s">
        <v>7</v>
      </c>
      <c r="H223" s="33" t="s">
        <v>7</v>
      </c>
      <c r="I223" s="33" t="s">
        <v>8</v>
      </c>
      <c r="J223" s="33" t="s">
        <v>8</v>
      </c>
      <c r="K223" s="34">
        <v>0.4</v>
      </c>
      <c r="L223" s="34" t="str">
        <f>IF(Noms_de_les_cases45[[#This Row],[Nivell 
d''us (%)]]&gt;0.7,"Habitual",IF(Noms_de_les_cases45[[#This Row],[Nivell 
d''us (%)]]&lt;0.3,"Minoritari","Ocasional"))</f>
        <v>Ocasional</v>
      </c>
      <c r="M223" s="33" t="s">
        <v>16</v>
      </c>
      <c r="N223" s="33" t="s">
        <v>18</v>
      </c>
      <c r="O223" t="s">
        <v>1221</v>
      </c>
      <c r="P223" t="s">
        <v>1239</v>
      </c>
    </row>
    <row r="224" spans="1:16" x14ac:dyDescent="0.35">
      <c r="A224" s="1">
        <f t="shared" si="4"/>
        <v>223</v>
      </c>
      <c r="B224" s="1" t="s">
        <v>183</v>
      </c>
      <c r="C224" t="s">
        <v>180</v>
      </c>
      <c r="D224" t="s">
        <v>181</v>
      </c>
      <c r="E224" s="33" t="s">
        <v>81</v>
      </c>
      <c r="F224" s="33" t="s">
        <v>7</v>
      </c>
      <c r="G224" s="33" t="s">
        <v>7</v>
      </c>
      <c r="H224" s="33" t="s">
        <v>7</v>
      </c>
      <c r="I224" s="33" t="s">
        <v>8</v>
      </c>
      <c r="J224" s="33" t="s">
        <v>8</v>
      </c>
      <c r="K224" s="34">
        <v>0.2</v>
      </c>
      <c r="L224" s="34" t="str">
        <f>IF(Noms_de_les_cases45[[#This Row],[Nivell 
d''us (%)]]&gt;0.7,"Habitual",IF(Noms_de_les_cases45[[#This Row],[Nivell 
d''us (%)]]&lt;0.3,"Minoritari","Ocasional"))</f>
        <v>Minoritari</v>
      </c>
      <c r="M224" s="33" t="s">
        <v>14</v>
      </c>
      <c r="N224" s="33" t="s">
        <v>17</v>
      </c>
      <c r="O224" t="s">
        <v>1218</v>
      </c>
      <c r="P224" t="s">
        <v>1228</v>
      </c>
    </row>
    <row r="225" spans="1:16" x14ac:dyDescent="0.35">
      <c r="A225" s="1">
        <f t="shared" si="4"/>
        <v>224</v>
      </c>
      <c r="B225" s="1" t="s">
        <v>1341</v>
      </c>
      <c r="C225" t="s">
        <v>730</v>
      </c>
      <c r="D225" t="s">
        <v>84</v>
      </c>
      <c r="E225" s="33" t="s">
        <v>81</v>
      </c>
      <c r="F225" s="33" t="s">
        <v>7</v>
      </c>
      <c r="G225" s="33" t="s">
        <v>7</v>
      </c>
      <c r="H225" s="33" t="s">
        <v>7</v>
      </c>
      <c r="I225" s="33" t="s">
        <v>7</v>
      </c>
      <c r="J225" s="33" t="s">
        <v>7</v>
      </c>
      <c r="K225" s="34">
        <v>0.6</v>
      </c>
      <c r="L225" s="34" t="str">
        <f>IF(Noms_de_les_cases45[[#This Row],[Nivell 
d''us (%)]]&gt;0.7,"Habitual",IF(Noms_de_les_cases45[[#This Row],[Nivell 
d''us (%)]]&lt;0.3,"Minoritari","Ocasional"))</f>
        <v>Ocasional</v>
      </c>
      <c r="M225" s="33" t="s">
        <v>78</v>
      </c>
      <c r="N225" s="33" t="s">
        <v>17</v>
      </c>
      <c r="O225" t="s">
        <v>1218</v>
      </c>
      <c r="P225" t="s">
        <v>1268</v>
      </c>
    </row>
    <row r="226" spans="1:16" x14ac:dyDescent="0.35">
      <c r="A226" s="1">
        <f t="shared" si="4"/>
        <v>225</v>
      </c>
      <c r="B226" s="1" t="s">
        <v>46</v>
      </c>
      <c r="C226" t="s">
        <v>47</v>
      </c>
      <c r="D226" t="s">
        <v>6</v>
      </c>
      <c r="E226" s="33" t="s">
        <v>81</v>
      </c>
      <c r="F226" s="33" t="s">
        <v>7</v>
      </c>
      <c r="G226" s="33" t="s">
        <v>7</v>
      </c>
      <c r="H226" s="33" t="s">
        <v>7</v>
      </c>
      <c r="I226" s="33" t="s">
        <v>7</v>
      </c>
      <c r="J226" s="33" t="s">
        <v>7</v>
      </c>
      <c r="K226" s="34">
        <v>1</v>
      </c>
      <c r="L226" s="34" t="str">
        <f>IF(Noms_de_les_cases45[[#This Row],[Nivell 
d''us (%)]]&gt;0.7,"Habitual",IF(Noms_de_les_cases45[[#This Row],[Nivell 
d''us (%)]]&lt;0.3,"Minoritari","Ocasional"))</f>
        <v>Habitual</v>
      </c>
      <c r="M226" s="33" t="s">
        <v>14</v>
      </c>
      <c r="N226" s="33" t="s">
        <v>17</v>
      </c>
      <c r="O226" t="s">
        <v>1218</v>
      </c>
      <c r="P226" t="s">
        <v>1228</v>
      </c>
    </row>
    <row r="227" spans="1:16" x14ac:dyDescent="0.35">
      <c r="A227" s="1">
        <f t="shared" si="4"/>
        <v>226</v>
      </c>
      <c r="B227" s="1" t="s">
        <v>972</v>
      </c>
      <c r="C227" t="s">
        <v>973</v>
      </c>
      <c r="D227" t="s">
        <v>89</v>
      </c>
      <c r="E227" s="33" t="s">
        <v>81</v>
      </c>
      <c r="F227" s="33" t="s">
        <v>7</v>
      </c>
      <c r="G227" s="33" t="s">
        <v>8</v>
      </c>
      <c r="H227" s="33" t="s">
        <v>7</v>
      </c>
      <c r="I227" s="33" t="s">
        <v>8</v>
      </c>
      <c r="J227" s="33" t="s">
        <v>7</v>
      </c>
      <c r="K227" s="34">
        <v>0.6</v>
      </c>
      <c r="L227" s="34" t="str">
        <f>IF(Noms_de_les_cases45[[#This Row],[Nivell 
d''us (%)]]&gt;0.7,"Habitual",IF(Noms_de_les_cases45[[#This Row],[Nivell 
d''us (%)]]&lt;0.3,"Minoritari","Ocasional"))</f>
        <v>Ocasional</v>
      </c>
      <c r="M227" s="33" t="s">
        <v>15</v>
      </c>
      <c r="N227" s="33" t="s">
        <v>17</v>
      </c>
      <c r="O227" t="s">
        <v>1221</v>
      </c>
      <c r="P227" t="s">
        <v>1270</v>
      </c>
    </row>
    <row r="228" spans="1:16" x14ac:dyDescent="0.35">
      <c r="A228" s="1">
        <f t="shared" si="4"/>
        <v>227</v>
      </c>
      <c r="B228" s="1" t="s">
        <v>114</v>
      </c>
      <c r="C228" t="s">
        <v>115</v>
      </c>
      <c r="D228" t="s">
        <v>90</v>
      </c>
      <c r="E228" s="33" t="s">
        <v>81</v>
      </c>
      <c r="F228" s="33" t="s">
        <v>7</v>
      </c>
      <c r="G228" s="33" t="s">
        <v>7</v>
      </c>
      <c r="H228" s="33" t="s">
        <v>7</v>
      </c>
      <c r="I228" s="33" t="s">
        <v>7</v>
      </c>
      <c r="J228" s="33" t="s">
        <v>7</v>
      </c>
      <c r="K228" s="34">
        <v>0.8</v>
      </c>
      <c r="L228" s="34" t="str">
        <f>IF(Noms_de_les_cases45[[#This Row],[Nivell 
d''us (%)]]&gt;0.7,"Habitual",IF(Noms_de_les_cases45[[#This Row],[Nivell 
d''us (%)]]&lt;0.3,"Minoritari","Ocasional"))</f>
        <v>Habitual</v>
      </c>
      <c r="M228" s="33" t="s">
        <v>14</v>
      </c>
      <c r="N228" s="33" t="s">
        <v>17</v>
      </c>
      <c r="O228" t="s">
        <v>1218</v>
      </c>
      <c r="P228" t="s">
        <v>1228</v>
      </c>
    </row>
    <row r="229" spans="1:16" x14ac:dyDescent="0.35">
      <c r="A229" s="1">
        <f t="shared" si="4"/>
        <v>228</v>
      </c>
      <c r="B229" s="1" t="s">
        <v>1526</v>
      </c>
      <c r="C229" t="s">
        <v>1527</v>
      </c>
      <c r="D229" t="s">
        <v>91</v>
      </c>
      <c r="E229" s="33" t="s">
        <v>81</v>
      </c>
      <c r="F229" s="33" t="s">
        <v>7</v>
      </c>
      <c r="G229" s="33" t="s">
        <v>7</v>
      </c>
      <c r="H229" s="33" t="s">
        <v>7</v>
      </c>
      <c r="I229" s="33" t="s">
        <v>8</v>
      </c>
      <c r="J229" s="33" t="s">
        <v>8</v>
      </c>
      <c r="K229" s="34">
        <v>0.2</v>
      </c>
      <c r="L229" s="34" t="str">
        <f>IF(Noms_de_les_cases45[[#This Row],[Nivell 
d''us (%)]]&gt;0.7,"Habitual",IF(Noms_de_les_cases45[[#This Row],[Nivell 
d''us (%)]]&lt;0.3,"Minoritari","Ocasional"))</f>
        <v>Minoritari</v>
      </c>
      <c r="M229" s="33" t="s">
        <v>14</v>
      </c>
      <c r="N229" s="33" t="s">
        <v>17</v>
      </c>
      <c r="O229" t="s">
        <v>1218</v>
      </c>
      <c r="P229" t="s">
        <v>1228</v>
      </c>
    </row>
    <row r="230" spans="1:16" x14ac:dyDescent="0.35">
      <c r="A230" s="1">
        <f t="shared" si="4"/>
        <v>229</v>
      </c>
      <c r="B230" s="1" t="s">
        <v>699</v>
      </c>
      <c r="C230" t="s">
        <v>698</v>
      </c>
      <c r="D230" t="s">
        <v>84</v>
      </c>
      <c r="E230" s="33" t="s">
        <v>81</v>
      </c>
      <c r="F230" s="33" t="s">
        <v>7</v>
      </c>
      <c r="G230" s="33" t="s">
        <v>7</v>
      </c>
      <c r="H230" s="33" t="s">
        <v>7</v>
      </c>
      <c r="I230" s="33" t="s">
        <v>8</v>
      </c>
      <c r="J230" s="33" t="s">
        <v>8</v>
      </c>
      <c r="K230" s="34">
        <v>0.4</v>
      </c>
      <c r="L230" s="34" t="str">
        <f>IF(Noms_de_les_cases45[[#This Row],[Nivell 
d''us (%)]]&gt;0.7,"Habitual",IF(Noms_de_les_cases45[[#This Row],[Nivell 
d''us (%)]]&lt;0.3,"Minoritari","Ocasional"))</f>
        <v>Ocasional</v>
      </c>
      <c r="M230" s="33" t="s">
        <v>78</v>
      </c>
      <c r="N230" s="33" t="s">
        <v>19</v>
      </c>
      <c r="O230" t="s">
        <v>1218</v>
      </c>
      <c r="P230" t="s">
        <v>1224</v>
      </c>
    </row>
    <row r="231" spans="1:16" x14ac:dyDescent="0.35">
      <c r="A231" s="1">
        <f t="shared" si="4"/>
        <v>230</v>
      </c>
      <c r="B231" s="1" t="s">
        <v>686</v>
      </c>
      <c r="C231" t="s">
        <v>689</v>
      </c>
      <c r="D231" t="s">
        <v>84</v>
      </c>
      <c r="E231" s="33" t="s">
        <v>81</v>
      </c>
      <c r="F231" s="33" t="s">
        <v>7</v>
      </c>
      <c r="G231" s="33" t="s">
        <v>7</v>
      </c>
      <c r="H231" s="33" t="s">
        <v>7</v>
      </c>
      <c r="I231" s="33" t="s">
        <v>7</v>
      </c>
      <c r="J231" s="33" t="s">
        <v>7</v>
      </c>
      <c r="K231" s="34">
        <v>1</v>
      </c>
      <c r="L231" s="34" t="str">
        <f>IF(Noms_de_les_cases45[[#This Row],[Nivell 
d''us (%)]]&gt;0.7,"Habitual",IF(Noms_de_les_cases45[[#This Row],[Nivell 
d''us (%)]]&lt;0.3,"Minoritari","Ocasional"))</f>
        <v>Habitual</v>
      </c>
      <c r="M231" s="33" t="s">
        <v>78</v>
      </c>
      <c r="N231" s="33" t="s">
        <v>17</v>
      </c>
      <c r="O231" t="s">
        <v>1219</v>
      </c>
      <c r="P231" t="s">
        <v>1225</v>
      </c>
    </row>
    <row r="232" spans="1:16" x14ac:dyDescent="0.35">
      <c r="A232" s="1">
        <f t="shared" si="4"/>
        <v>231</v>
      </c>
      <c r="B232" s="1" t="s">
        <v>591</v>
      </c>
      <c r="C232" t="s">
        <v>592</v>
      </c>
      <c r="D232" t="s">
        <v>85</v>
      </c>
      <c r="E232" s="33" t="s">
        <v>81</v>
      </c>
      <c r="F232" s="33" t="s">
        <v>7</v>
      </c>
      <c r="G232" s="33" t="s">
        <v>7</v>
      </c>
      <c r="H232" s="33" t="s">
        <v>7</v>
      </c>
      <c r="I232" s="33" t="s">
        <v>7</v>
      </c>
      <c r="J232" s="33" t="s">
        <v>7</v>
      </c>
      <c r="K232" s="34">
        <v>0.6</v>
      </c>
      <c r="L232" s="34" t="str">
        <f>IF(Noms_de_les_cases45[[#This Row],[Nivell 
d''us (%)]]&gt;0.7,"Habitual",IF(Noms_de_les_cases45[[#This Row],[Nivell 
d''us (%)]]&lt;0.3,"Minoritari","Ocasional"))</f>
        <v>Ocasional</v>
      </c>
      <c r="M232" s="33" t="s">
        <v>78</v>
      </c>
      <c r="N232" s="33" t="s">
        <v>17</v>
      </c>
      <c r="O232" t="s">
        <v>1235</v>
      </c>
      <c r="P232" t="s">
        <v>1226</v>
      </c>
    </row>
    <row r="233" spans="1:16" x14ac:dyDescent="0.35">
      <c r="A233" s="1">
        <f t="shared" si="4"/>
        <v>232</v>
      </c>
      <c r="B233" s="1" t="s">
        <v>527</v>
      </c>
      <c r="C233" t="s">
        <v>528</v>
      </c>
      <c r="D233" t="s">
        <v>87</v>
      </c>
      <c r="E233" s="33" t="s">
        <v>81</v>
      </c>
      <c r="F233" s="33" t="s">
        <v>7</v>
      </c>
      <c r="G233" s="33" t="s">
        <v>7</v>
      </c>
      <c r="H233" s="33" t="s">
        <v>7</v>
      </c>
      <c r="I233" s="33" t="s">
        <v>7</v>
      </c>
      <c r="J233" s="33" t="s">
        <v>7</v>
      </c>
      <c r="K233" s="34">
        <v>1</v>
      </c>
      <c r="L233" s="34" t="str">
        <f>IF(Noms_de_les_cases45[[#This Row],[Nivell 
d''us (%)]]&gt;0.7,"Habitual",IF(Noms_de_les_cases45[[#This Row],[Nivell 
d''us (%)]]&lt;0.3,"Minoritari","Ocasional"))</f>
        <v>Habitual</v>
      </c>
      <c r="M233" s="33" t="s">
        <v>16</v>
      </c>
      <c r="N233" s="33" t="s">
        <v>17</v>
      </c>
      <c r="O233" t="s">
        <v>1221</v>
      </c>
      <c r="P233" t="s">
        <v>1239</v>
      </c>
    </row>
    <row r="234" spans="1:16" x14ac:dyDescent="0.35">
      <c r="A234" s="1">
        <f t="shared" si="4"/>
        <v>233</v>
      </c>
      <c r="B234" s="1" t="s">
        <v>729</v>
      </c>
      <c r="C234" t="s">
        <v>728</v>
      </c>
      <c r="D234" t="s">
        <v>84</v>
      </c>
      <c r="E234" s="33" t="s">
        <v>81</v>
      </c>
      <c r="F234" s="33" t="s">
        <v>7</v>
      </c>
      <c r="G234" s="33" t="s">
        <v>7</v>
      </c>
      <c r="H234" s="33" t="s">
        <v>7</v>
      </c>
      <c r="I234" s="33" t="s">
        <v>8</v>
      </c>
      <c r="J234" s="33" t="s">
        <v>7</v>
      </c>
      <c r="K234" s="34">
        <v>0.6</v>
      </c>
      <c r="L234" s="34" t="str">
        <f>IF(Noms_de_les_cases45[[#This Row],[Nivell 
d''us (%)]]&gt;0.7,"Habitual",IF(Noms_de_les_cases45[[#This Row],[Nivell 
d''us (%)]]&lt;0.3,"Minoritari","Ocasional"))</f>
        <v>Ocasional</v>
      </c>
      <c r="M234" s="33" t="s">
        <v>78</v>
      </c>
      <c r="N234" s="33" t="s">
        <v>19</v>
      </c>
      <c r="O234" t="s">
        <v>1219</v>
      </c>
      <c r="P234" t="s">
        <v>1225</v>
      </c>
    </row>
    <row r="235" spans="1:16" x14ac:dyDescent="0.35">
      <c r="A235" s="1">
        <f t="shared" si="4"/>
        <v>234</v>
      </c>
      <c r="B235" s="1" t="s">
        <v>657</v>
      </c>
      <c r="C235" t="s">
        <v>656</v>
      </c>
      <c r="D235" t="s">
        <v>84</v>
      </c>
      <c r="E235" s="33" t="s">
        <v>81</v>
      </c>
      <c r="F235" s="33" t="s">
        <v>7</v>
      </c>
      <c r="G235" s="33" t="s">
        <v>7</v>
      </c>
      <c r="H235" s="33" t="s">
        <v>7</v>
      </c>
      <c r="I235" s="33" t="s">
        <v>8</v>
      </c>
      <c r="J235" s="33" t="s">
        <v>8</v>
      </c>
      <c r="K235" s="34">
        <v>0.2</v>
      </c>
      <c r="L235" s="34" t="str">
        <f>IF(Noms_de_les_cases45[[#This Row],[Nivell 
d''us (%)]]&gt;0.7,"Habitual",IF(Noms_de_les_cases45[[#This Row],[Nivell 
d''us (%)]]&lt;0.3,"Minoritari","Ocasional"))</f>
        <v>Minoritari</v>
      </c>
      <c r="M235" s="33" t="s">
        <v>16</v>
      </c>
      <c r="N235" s="33" t="s">
        <v>17</v>
      </c>
      <c r="O235" t="s">
        <v>1221</v>
      </c>
      <c r="P235" t="s">
        <v>1239</v>
      </c>
    </row>
    <row r="236" spans="1:16" x14ac:dyDescent="0.35">
      <c r="A236" s="1">
        <f t="shared" si="4"/>
        <v>235</v>
      </c>
      <c r="B236" s="1" t="s">
        <v>1472</v>
      </c>
      <c r="C236" t="s">
        <v>986</v>
      </c>
      <c r="D236" t="s">
        <v>89</v>
      </c>
      <c r="E236" s="33" t="s">
        <v>81</v>
      </c>
      <c r="F236" s="33" t="s">
        <v>7</v>
      </c>
      <c r="G236" s="33" t="s">
        <v>7</v>
      </c>
      <c r="H236" s="33" t="s">
        <v>7</v>
      </c>
      <c r="I236" s="33" t="s">
        <v>8</v>
      </c>
      <c r="J236" s="33" t="s">
        <v>8</v>
      </c>
      <c r="K236" s="34">
        <v>0.2</v>
      </c>
      <c r="L236" s="34" t="str">
        <f>IF(Noms_de_les_cases45[[#This Row],[Nivell 
d''us (%)]]&gt;0.7,"Habitual",IF(Noms_de_les_cases45[[#This Row],[Nivell 
d''us (%)]]&lt;0.3,"Minoritari","Ocasional"))</f>
        <v>Minoritari</v>
      </c>
      <c r="M236" s="33" t="s">
        <v>16</v>
      </c>
      <c r="N236" s="33" t="s">
        <v>17</v>
      </c>
      <c r="O236" t="s">
        <v>1237</v>
      </c>
      <c r="P236" t="s">
        <v>1232</v>
      </c>
    </row>
    <row r="237" spans="1:16" x14ac:dyDescent="0.35">
      <c r="A237" s="1">
        <f t="shared" si="4"/>
        <v>236</v>
      </c>
      <c r="B237" s="1" t="s">
        <v>1424</v>
      </c>
      <c r="C237" t="s">
        <v>1080</v>
      </c>
      <c r="D237" t="s">
        <v>84</v>
      </c>
      <c r="E237" s="33" t="s">
        <v>81</v>
      </c>
      <c r="F237" s="33" t="s">
        <v>7</v>
      </c>
      <c r="G237" s="33" t="s">
        <v>7</v>
      </c>
      <c r="H237" s="33" t="s">
        <v>7</v>
      </c>
      <c r="I237" s="33" t="s">
        <v>7</v>
      </c>
      <c r="J237" s="33" t="s">
        <v>8</v>
      </c>
      <c r="K237" s="34">
        <v>0.4</v>
      </c>
      <c r="L237" s="34" t="str">
        <f>IF(Noms_de_les_cases45[[#This Row],[Nivell 
d''us (%)]]&gt;0.7,"Habitual",IF(Noms_de_les_cases45[[#This Row],[Nivell 
d''us (%)]]&lt;0.3,"Minoritari","Ocasional"))</f>
        <v>Ocasional</v>
      </c>
      <c r="M237" s="33" t="s">
        <v>16</v>
      </c>
      <c r="N237" s="33" t="s">
        <v>17</v>
      </c>
      <c r="O237" t="s">
        <v>1237</v>
      </c>
      <c r="P237" t="s">
        <v>1232</v>
      </c>
    </row>
    <row r="238" spans="1:16" x14ac:dyDescent="0.35">
      <c r="A238" s="1">
        <f t="shared" si="4"/>
        <v>237</v>
      </c>
      <c r="B238" s="1" t="s">
        <v>981</v>
      </c>
      <c r="C238" t="s">
        <v>982</v>
      </c>
      <c r="D238" t="s">
        <v>89</v>
      </c>
      <c r="E238" s="33" t="s">
        <v>81</v>
      </c>
      <c r="F238" s="33" t="s">
        <v>7</v>
      </c>
      <c r="G238" s="33" t="s">
        <v>7</v>
      </c>
      <c r="H238" s="33" t="s">
        <v>7</v>
      </c>
      <c r="I238" s="33" t="s">
        <v>7</v>
      </c>
      <c r="J238" s="33" t="s">
        <v>7</v>
      </c>
      <c r="K238" s="34">
        <v>0.8</v>
      </c>
      <c r="L238" s="34" t="str">
        <f>IF(Noms_de_les_cases45[[#This Row],[Nivell 
d''us (%)]]&gt;0.7,"Habitual",IF(Noms_de_les_cases45[[#This Row],[Nivell 
d''us (%)]]&lt;0.3,"Minoritari","Ocasional"))</f>
        <v>Habitual</v>
      </c>
      <c r="M238" s="33" t="s">
        <v>16</v>
      </c>
      <c r="N238" s="33" t="s">
        <v>17</v>
      </c>
      <c r="O238" t="s">
        <v>1237</v>
      </c>
      <c r="P238" t="s">
        <v>1232</v>
      </c>
    </row>
    <row r="239" spans="1:16" x14ac:dyDescent="0.35">
      <c r="A239" s="1">
        <f t="shared" si="4"/>
        <v>238</v>
      </c>
      <c r="B239" s="1" t="s">
        <v>1034</v>
      </c>
      <c r="C239" t="s">
        <v>411</v>
      </c>
      <c r="D239" t="s">
        <v>86</v>
      </c>
      <c r="E239" s="33" t="s">
        <v>81</v>
      </c>
      <c r="F239" s="33" t="s">
        <v>7</v>
      </c>
      <c r="G239" s="33" t="s">
        <v>7</v>
      </c>
      <c r="H239" s="33" t="s">
        <v>7</v>
      </c>
      <c r="I239" s="33" t="s">
        <v>8</v>
      </c>
      <c r="J239" s="33" t="s">
        <v>8</v>
      </c>
      <c r="K239" s="34">
        <v>0.2</v>
      </c>
      <c r="L239" s="34" t="str">
        <f>IF(Noms_de_les_cases45[[#This Row],[Nivell 
d''us (%)]]&gt;0.7,"Habitual",IF(Noms_de_les_cases45[[#This Row],[Nivell 
d''us (%)]]&lt;0.3,"Minoritari","Ocasional"))</f>
        <v>Minoritari</v>
      </c>
      <c r="M239" s="33" t="s">
        <v>16</v>
      </c>
      <c r="N239" s="33" t="s">
        <v>17</v>
      </c>
      <c r="O239" t="s">
        <v>1222</v>
      </c>
      <c r="P239" t="s">
        <v>1229</v>
      </c>
    </row>
    <row r="240" spans="1:16" x14ac:dyDescent="0.35">
      <c r="A240" s="1">
        <f t="shared" si="4"/>
        <v>239</v>
      </c>
      <c r="B240" s="1" t="s">
        <v>149</v>
      </c>
      <c r="C240" t="s">
        <v>119</v>
      </c>
      <c r="D240" t="s">
        <v>91</v>
      </c>
      <c r="E240" s="33" t="s">
        <v>81</v>
      </c>
      <c r="F240" s="33" t="s">
        <v>7</v>
      </c>
      <c r="G240" s="33" t="s">
        <v>7</v>
      </c>
      <c r="H240" s="33" t="s">
        <v>7</v>
      </c>
      <c r="I240" s="33" t="s">
        <v>8</v>
      </c>
      <c r="J240" s="33" t="s">
        <v>7</v>
      </c>
      <c r="K240" s="34">
        <v>0.6</v>
      </c>
      <c r="L240" s="34" t="str">
        <f>IF(Noms_de_les_cases45[[#This Row],[Nivell 
d''us (%)]]&gt;0.7,"Habitual",IF(Noms_de_les_cases45[[#This Row],[Nivell 
d''us (%)]]&lt;0.3,"Minoritari","Ocasional"))</f>
        <v>Ocasional</v>
      </c>
      <c r="M240" s="33" t="s">
        <v>14</v>
      </c>
      <c r="N240" s="33" t="s">
        <v>20</v>
      </c>
      <c r="O240" t="s">
        <v>1218</v>
      </c>
      <c r="P240" t="s">
        <v>1228</v>
      </c>
    </row>
    <row r="241" spans="1:16" x14ac:dyDescent="0.35">
      <c r="A241" s="1">
        <f t="shared" si="4"/>
        <v>240</v>
      </c>
      <c r="B241" s="1" t="s">
        <v>1516</v>
      </c>
      <c r="C241" t="s">
        <v>1517</v>
      </c>
      <c r="D241" t="s">
        <v>92</v>
      </c>
      <c r="E241" s="33" t="s">
        <v>81</v>
      </c>
      <c r="F241" s="33" t="s">
        <v>7</v>
      </c>
      <c r="G241" s="33" t="s">
        <v>7</v>
      </c>
      <c r="H241" s="33" t="s">
        <v>7</v>
      </c>
      <c r="I241" s="33" t="s">
        <v>8</v>
      </c>
      <c r="J241" s="33" t="s">
        <v>8</v>
      </c>
      <c r="K241" s="34">
        <v>0.2</v>
      </c>
      <c r="L241" s="34" t="str">
        <f>IF(Noms_de_les_cases45[[#This Row],[Nivell 
d''us (%)]]&gt;0.7,"Habitual",IF(Noms_de_les_cases45[[#This Row],[Nivell 
d''us (%)]]&lt;0.3,"Minoritari","Ocasional"))</f>
        <v>Minoritari</v>
      </c>
      <c r="M241" s="33" t="s">
        <v>78</v>
      </c>
      <c r="N241" s="33" t="s">
        <v>17</v>
      </c>
      <c r="O241" t="s">
        <v>1219</v>
      </c>
      <c r="P241" t="s">
        <v>1225</v>
      </c>
    </row>
    <row r="242" spans="1:16" x14ac:dyDescent="0.35">
      <c r="A242" s="1">
        <f t="shared" si="4"/>
        <v>241</v>
      </c>
      <c r="B242" s="1" t="s">
        <v>270</v>
      </c>
      <c r="C242" t="s">
        <v>1216</v>
      </c>
      <c r="D242" t="s">
        <v>92</v>
      </c>
      <c r="E242" s="33" t="s">
        <v>81</v>
      </c>
      <c r="F242" s="33" t="s">
        <v>7</v>
      </c>
      <c r="G242" s="33" t="s">
        <v>7</v>
      </c>
      <c r="H242" s="33" t="s">
        <v>7</v>
      </c>
      <c r="I242" s="33" t="s">
        <v>8</v>
      </c>
      <c r="J242" s="33" t="s">
        <v>8</v>
      </c>
      <c r="K242" s="34">
        <v>0.2</v>
      </c>
      <c r="L242" s="34" t="str">
        <f>IF(Noms_de_les_cases45[[#This Row],[Nivell 
d''us (%)]]&gt;0.7,"Habitual",IF(Noms_de_les_cases45[[#This Row],[Nivell 
d''us (%)]]&lt;0.3,"Minoritari","Ocasional"))</f>
        <v>Minoritari</v>
      </c>
      <c r="M242" s="33" t="s">
        <v>16</v>
      </c>
      <c r="N242" s="33" t="s">
        <v>17</v>
      </c>
      <c r="O242" t="s">
        <v>1221</v>
      </c>
      <c r="P242" t="s">
        <v>1239</v>
      </c>
    </row>
    <row r="243" spans="1:16" x14ac:dyDescent="0.35">
      <c r="A243" s="1">
        <f t="shared" si="4"/>
        <v>242</v>
      </c>
      <c r="B243" s="1" t="s">
        <v>783</v>
      </c>
      <c r="C243" t="s">
        <v>784</v>
      </c>
      <c r="D243" t="s">
        <v>24</v>
      </c>
      <c r="E243" s="33" t="s">
        <v>81</v>
      </c>
      <c r="F243" s="33" t="s">
        <v>7</v>
      </c>
      <c r="G243" s="33" t="s">
        <v>7</v>
      </c>
      <c r="H243" s="33" t="s">
        <v>7</v>
      </c>
      <c r="I243" s="33" t="s">
        <v>7</v>
      </c>
      <c r="J243" s="33" t="s">
        <v>7</v>
      </c>
      <c r="K243" s="34">
        <v>0.6</v>
      </c>
      <c r="L243" s="34" t="str">
        <f>IF(Noms_de_les_cases45[[#This Row],[Nivell 
d''us (%)]]&gt;0.7,"Habitual",IF(Noms_de_les_cases45[[#This Row],[Nivell 
d''us (%)]]&lt;0.3,"Minoritari","Ocasional"))</f>
        <v>Ocasional</v>
      </c>
      <c r="M243" s="33" t="s">
        <v>14</v>
      </c>
      <c r="N243" s="33" t="s">
        <v>17</v>
      </c>
      <c r="O243" t="s">
        <v>1218</v>
      </c>
      <c r="P243" t="s">
        <v>1228</v>
      </c>
    </row>
    <row r="244" spans="1:16" x14ac:dyDescent="0.35">
      <c r="A244" s="1">
        <f t="shared" si="4"/>
        <v>243</v>
      </c>
      <c r="B244" s="1" t="s">
        <v>666</v>
      </c>
      <c r="C244" t="s">
        <v>742</v>
      </c>
      <c r="D244" t="s">
        <v>84</v>
      </c>
      <c r="E244" s="33" t="s">
        <v>81</v>
      </c>
      <c r="F244" s="33" t="s">
        <v>7</v>
      </c>
      <c r="G244" s="33" t="s">
        <v>7</v>
      </c>
      <c r="H244" s="33" t="s">
        <v>7</v>
      </c>
      <c r="I244" s="33" t="s">
        <v>7</v>
      </c>
      <c r="J244" s="33" t="s">
        <v>7</v>
      </c>
      <c r="K244" s="34">
        <v>1</v>
      </c>
      <c r="L244" s="34" t="str">
        <f>IF(Noms_de_les_cases45[[#This Row],[Nivell 
d''us (%)]]&gt;0.7,"Habitual",IF(Noms_de_les_cases45[[#This Row],[Nivell 
d''us (%)]]&lt;0.3,"Minoritari","Ocasional"))</f>
        <v>Habitual</v>
      </c>
      <c r="M244" s="33" t="s">
        <v>14</v>
      </c>
      <c r="N244" s="33" t="s">
        <v>17</v>
      </c>
      <c r="O244" t="s">
        <v>1218</v>
      </c>
      <c r="P244" t="s">
        <v>1228</v>
      </c>
    </row>
    <row r="245" spans="1:16" x14ac:dyDescent="0.35">
      <c r="A245" s="1">
        <f t="shared" si="4"/>
        <v>244</v>
      </c>
      <c r="B245" s="1" t="s">
        <v>683</v>
      </c>
      <c r="C245" t="s">
        <v>681</v>
      </c>
      <c r="D245" t="s">
        <v>84</v>
      </c>
      <c r="E245" s="33" t="s">
        <v>81</v>
      </c>
      <c r="F245" s="33" t="s">
        <v>7</v>
      </c>
      <c r="G245" s="33" t="s">
        <v>7</v>
      </c>
      <c r="H245" s="33" t="s">
        <v>7</v>
      </c>
      <c r="I245" s="33" t="s">
        <v>8</v>
      </c>
      <c r="J245" s="33" t="s">
        <v>7</v>
      </c>
      <c r="K245" s="34">
        <v>0.8</v>
      </c>
      <c r="L245" s="34" t="str">
        <f>IF(Noms_de_les_cases45[[#This Row],[Nivell 
d''us (%)]]&gt;0.7,"Habitual",IF(Noms_de_les_cases45[[#This Row],[Nivell 
d''us (%)]]&lt;0.3,"Minoritari","Ocasional"))</f>
        <v>Habitual</v>
      </c>
      <c r="M245" s="33" t="s">
        <v>15</v>
      </c>
      <c r="N245" s="33" t="s">
        <v>19</v>
      </c>
      <c r="O245" t="s">
        <v>1218</v>
      </c>
      <c r="P245" t="s">
        <v>1270</v>
      </c>
    </row>
    <row r="246" spans="1:16" x14ac:dyDescent="0.35">
      <c r="A246" s="1">
        <f t="shared" si="4"/>
        <v>245</v>
      </c>
      <c r="B246" s="1" t="s">
        <v>282</v>
      </c>
      <c r="C246" t="s">
        <v>280</v>
      </c>
      <c r="D246" t="s">
        <v>86</v>
      </c>
      <c r="E246" s="33" t="s">
        <v>81</v>
      </c>
      <c r="F246" s="33" t="s">
        <v>7</v>
      </c>
      <c r="G246" s="33" t="s">
        <v>7</v>
      </c>
      <c r="H246" s="33" t="s">
        <v>7</v>
      </c>
      <c r="I246" s="33" t="s">
        <v>8</v>
      </c>
      <c r="J246" s="33" t="s">
        <v>8</v>
      </c>
      <c r="K246" s="34">
        <v>0.2</v>
      </c>
      <c r="L246" s="34" t="str">
        <f>IF(Noms_de_les_cases45[[#This Row],[Nivell 
d''us (%)]]&gt;0.7,"Habitual",IF(Noms_de_les_cases45[[#This Row],[Nivell 
d''us (%)]]&lt;0.3,"Minoritari","Ocasional"))</f>
        <v>Minoritari</v>
      </c>
      <c r="M246" s="33" t="s">
        <v>14</v>
      </c>
      <c r="N246" s="33" t="s">
        <v>17</v>
      </c>
      <c r="O246" t="s">
        <v>1218</v>
      </c>
      <c r="P246" t="s">
        <v>1228</v>
      </c>
    </row>
    <row r="247" spans="1:16" x14ac:dyDescent="0.35">
      <c r="A247" s="1">
        <f t="shared" si="4"/>
        <v>246</v>
      </c>
      <c r="B247" s="1" t="s">
        <v>675</v>
      </c>
      <c r="C247" t="s">
        <v>674</v>
      </c>
      <c r="D247" t="s">
        <v>84</v>
      </c>
      <c r="E247" s="33" t="s">
        <v>81</v>
      </c>
      <c r="F247" s="33" t="s">
        <v>7</v>
      </c>
      <c r="G247" s="33" t="s">
        <v>7</v>
      </c>
      <c r="H247" s="33" t="s">
        <v>7</v>
      </c>
      <c r="I247" s="33" t="s">
        <v>8</v>
      </c>
      <c r="J247" s="33" t="s">
        <v>8</v>
      </c>
      <c r="K247" s="34">
        <v>0.4</v>
      </c>
      <c r="L247" s="34" t="str">
        <f>IF(Noms_de_les_cases45[[#This Row],[Nivell 
d''us (%)]]&gt;0.7,"Habitual",IF(Noms_de_les_cases45[[#This Row],[Nivell 
d''us (%)]]&lt;0.3,"Minoritari","Ocasional"))</f>
        <v>Ocasional</v>
      </c>
      <c r="M247" s="33" t="s">
        <v>78</v>
      </c>
      <c r="N247" s="33" t="s">
        <v>17</v>
      </c>
      <c r="O247" t="s">
        <v>1219</v>
      </c>
      <c r="P247" t="s">
        <v>1225</v>
      </c>
    </row>
    <row r="248" spans="1:16" x14ac:dyDescent="0.35">
      <c r="A248" s="1">
        <f t="shared" si="4"/>
        <v>247</v>
      </c>
      <c r="B248" s="1" t="s">
        <v>412</v>
      </c>
      <c r="C248" t="s">
        <v>411</v>
      </c>
      <c r="D248" t="s">
        <v>86</v>
      </c>
      <c r="E248" s="33" t="s">
        <v>81</v>
      </c>
      <c r="F248" s="33" t="s">
        <v>7</v>
      </c>
      <c r="G248" s="33" t="s">
        <v>7</v>
      </c>
      <c r="H248" s="33" t="s">
        <v>7</v>
      </c>
      <c r="I248" s="33" t="s">
        <v>8</v>
      </c>
      <c r="J248" s="33" t="s">
        <v>7</v>
      </c>
      <c r="K248" s="34">
        <v>0.6</v>
      </c>
      <c r="L248" s="34" t="str">
        <f>IF(Noms_de_les_cases45[[#This Row],[Nivell 
d''us (%)]]&gt;0.7,"Habitual",IF(Noms_de_les_cases45[[#This Row],[Nivell 
d''us (%)]]&lt;0.3,"Minoritari","Ocasional"))</f>
        <v>Ocasional</v>
      </c>
      <c r="M248" s="33" t="s">
        <v>78</v>
      </c>
      <c r="N248" s="33" t="s">
        <v>17</v>
      </c>
      <c r="O248" t="s">
        <v>1219</v>
      </c>
      <c r="P248" t="s">
        <v>1225</v>
      </c>
    </row>
    <row r="249" spans="1:16" x14ac:dyDescent="0.35">
      <c r="A249" s="1">
        <f t="shared" si="4"/>
        <v>248</v>
      </c>
      <c r="B249" s="1" t="s">
        <v>995</v>
      </c>
      <c r="C249" t="s">
        <v>994</v>
      </c>
      <c r="D249" t="s">
        <v>89</v>
      </c>
      <c r="E249" s="33" t="s">
        <v>81</v>
      </c>
      <c r="F249" s="33" t="s">
        <v>7</v>
      </c>
      <c r="G249" s="33" t="s">
        <v>7</v>
      </c>
      <c r="H249" s="33" t="s">
        <v>7</v>
      </c>
      <c r="I249" s="33" t="s">
        <v>8</v>
      </c>
      <c r="J249" s="33" t="s">
        <v>8</v>
      </c>
      <c r="K249" s="34">
        <v>0.6</v>
      </c>
      <c r="L249" s="34" t="str">
        <f>IF(Noms_de_les_cases45[[#This Row],[Nivell 
d''us (%)]]&gt;0.7,"Habitual",IF(Noms_de_les_cases45[[#This Row],[Nivell 
d''us (%)]]&lt;0.3,"Minoritari","Ocasional"))</f>
        <v>Ocasional</v>
      </c>
      <c r="M249" s="33" t="s">
        <v>78</v>
      </c>
      <c r="N249" s="33" t="s">
        <v>17</v>
      </c>
      <c r="O249" t="s">
        <v>1218</v>
      </c>
      <c r="P249" t="s">
        <v>1224</v>
      </c>
    </row>
    <row r="250" spans="1:16" x14ac:dyDescent="0.35">
      <c r="A250" s="1">
        <f t="shared" si="4"/>
        <v>249</v>
      </c>
      <c r="B250" s="1" t="s">
        <v>692</v>
      </c>
      <c r="C250" t="s">
        <v>693</v>
      </c>
      <c r="D250" t="s">
        <v>84</v>
      </c>
      <c r="E250" s="33" t="s">
        <v>81</v>
      </c>
      <c r="F250" s="33" t="s">
        <v>7</v>
      </c>
      <c r="G250" s="33" t="s">
        <v>7</v>
      </c>
      <c r="H250" s="33" t="s">
        <v>7</v>
      </c>
      <c r="I250" s="33" t="s">
        <v>7</v>
      </c>
      <c r="J250" s="33" t="s">
        <v>7</v>
      </c>
      <c r="K250" s="34">
        <v>0.8</v>
      </c>
      <c r="L250" s="34" t="str">
        <f>IF(Noms_de_les_cases45[[#This Row],[Nivell 
d''us (%)]]&gt;0.7,"Habitual",IF(Noms_de_les_cases45[[#This Row],[Nivell 
d''us (%)]]&lt;0.3,"Minoritari","Ocasional"))</f>
        <v>Habitual</v>
      </c>
      <c r="M250" s="33" t="s">
        <v>14</v>
      </c>
      <c r="N250" s="33" t="s">
        <v>17</v>
      </c>
      <c r="O250" t="s">
        <v>1218</v>
      </c>
      <c r="P250" t="s">
        <v>1228</v>
      </c>
    </row>
    <row r="251" spans="1:16" x14ac:dyDescent="0.35">
      <c r="A251" s="1">
        <f t="shared" si="4"/>
        <v>250</v>
      </c>
      <c r="B251" s="1" t="s">
        <v>563</v>
      </c>
      <c r="C251" t="s">
        <v>562</v>
      </c>
      <c r="D251" t="s">
        <v>85</v>
      </c>
      <c r="E251" s="33" t="s">
        <v>81</v>
      </c>
      <c r="F251" s="33" t="s">
        <v>7</v>
      </c>
      <c r="G251" s="33" t="s">
        <v>7</v>
      </c>
      <c r="H251" s="33" t="s">
        <v>7</v>
      </c>
      <c r="I251" s="33" t="s">
        <v>8</v>
      </c>
      <c r="J251" s="33" t="s">
        <v>7</v>
      </c>
      <c r="K251" s="34">
        <v>0.8</v>
      </c>
      <c r="L251" s="34" t="str">
        <f>IF(Noms_de_les_cases45[[#This Row],[Nivell 
d''us (%)]]&gt;0.7,"Habitual",IF(Noms_de_les_cases45[[#This Row],[Nivell 
d''us (%)]]&lt;0.3,"Minoritari","Ocasional"))</f>
        <v>Habitual</v>
      </c>
      <c r="M251" s="33" t="s">
        <v>14</v>
      </c>
      <c r="N251" s="33" t="s">
        <v>18</v>
      </c>
      <c r="O251" t="s">
        <v>1218</v>
      </c>
      <c r="P251" t="s">
        <v>1228</v>
      </c>
    </row>
    <row r="252" spans="1:16" x14ac:dyDescent="0.35">
      <c r="A252" s="1">
        <f t="shared" si="4"/>
        <v>251</v>
      </c>
      <c r="B252" s="1" t="s">
        <v>1283</v>
      </c>
      <c r="C252" t="s">
        <v>1275</v>
      </c>
      <c r="D252" t="s">
        <v>84</v>
      </c>
      <c r="E252" s="33" t="s">
        <v>81</v>
      </c>
      <c r="F252" s="33" t="s">
        <v>7</v>
      </c>
      <c r="G252" s="33" t="s">
        <v>7</v>
      </c>
      <c r="H252" s="33" t="s">
        <v>7</v>
      </c>
      <c r="I252" s="33" t="s">
        <v>8</v>
      </c>
      <c r="J252" s="33" t="s">
        <v>7</v>
      </c>
      <c r="K252" s="34">
        <v>0.6</v>
      </c>
      <c r="L252" s="34" t="str">
        <f>IF(Noms_de_les_cases45[[#This Row],[Nivell 
d''us (%)]]&gt;0.7,"Habitual",IF(Noms_de_les_cases45[[#This Row],[Nivell 
d''us (%)]]&lt;0.3,"Minoritari","Ocasional"))</f>
        <v>Ocasional</v>
      </c>
      <c r="M252" s="33" t="s">
        <v>38</v>
      </c>
      <c r="N252" s="33" t="s">
        <v>17</v>
      </c>
      <c r="O252" t="s">
        <v>1235</v>
      </c>
      <c r="P252" t="s">
        <v>1230</v>
      </c>
    </row>
    <row r="253" spans="1:16" x14ac:dyDescent="0.35">
      <c r="A253" s="1">
        <f t="shared" si="4"/>
        <v>252</v>
      </c>
      <c r="B253" s="1" t="s">
        <v>1278</v>
      </c>
      <c r="C253" t="s">
        <v>1275</v>
      </c>
      <c r="D253" t="s">
        <v>84</v>
      </c>
      <c r="E253" s="33" t="s">
        <v>81</v>
      </c>
      <c r="F253" s="33" t="s">
        <v>7</v>
      </c>
      <c r="G253" s="33" t="s">
        <v>7</v>
      </c>
      <c r="H253" s="33" t="s">
        <v>7</v>
      </c>
      <c r="I253" s="33" t="s">
        <v>7</v>
      </c>
      <c r="J253" s="33" t="s">
        <v>7</v>
      </c>
      <c r="K253" s="34">
        <v>0.4</v>
      </c>
      <c r="L253" s="34" t="str">
        <f>IF(Noms_de_les_cases45[[#This Row],[Nivell 
d''us (%)]]&gt;0.7,"Habitual",IF(Noms_de_les_cases45[[#This Row],[Nivell 
d''us (%)]]&lt;0.3,"Minoritari","Ocasional"))</f>
        <v>Ocasional</v>
      </c>
      <c r="M253" s="33" t="s">
        <v>38</v>
      </c>
      <c r="N253" s="33" t="s">
        <v>17</v>
      </c>
      <c r="O253" t="s">
        <v>1235</v>
      </c>
      <c r="P253" t="s">
        <v>1230</v>
      </c>
    </row>
    <row r="254" spans="1:16" x14ac:dyDescent="0.35">
      <c r="A254" s="1">
        <f t="shared" si="4"/>
        <v>253</v>
      </c>
      <c r="B254" s="1" t="s">
        <v>79</v>
      </c>
      <c r="C254" t="s">
        <v>70</v>
      </c>
      <c r="D254" t="s">
        <v>6</v>
      </c>
      <c r="E254" s="33" t="s">
        <v>81</v>
      </c>
      <c r="F254" s="33" t="s">
        <v>7</v>
      </c>
      <c r="G254" s="33" t="s">
        <v>7</v>
      </c>
      <c r="H254" s="33" t="s">
        <v>7</v>
      </c>
      <c r="I254" s="33" t="s">
        <v>8</v>
      </c>
      <c r="J254" s="33" t="s">
        <v>8</v>
      </c>
      <c r="K254" s="34">
        <v>0.2</v>
      </c>
      <c r="L254" s="34" t="str">
        <f>IF(Noms_de_les_cases45[[#This Row],[Nivell 
d''us (%)]]&gt;0.7,"Habitual",IF(Noms_de_les_cases45[[#This Row],[Nivell 
d''us (%)]]&lt;0.3,"Minoritari","Ocasional"))</f>
        <v>Minoritari</v>
      </c>
      <c r="M254" s="33" t="s">
        <v>14</v>
      </c>
      <c r="N254" s="33" t="s">
        <v>17</v>
      </c>
      <c r="O254" t="s">
        <v>1218</v>
      </c>
      <c r="P254" t="s">
        <v>1228</v>
      </c>
    </row>
    <row r="255" spans="1:16" x14ac:dyDescent="0.35">
      <c r="A255" s="1">
        <f t="shared" si="4"/>
        <v>254</v>
      </c>
      <c r="B255" s="1" t="s">
        <v>662</v>
      </c>
      <c r="C255" t="s">
        <v>663</v>
      </c>
      <c r="D255" t="s">
        <v>84</v>
      </c>
      <c r="E255" s="33" t="s">
        <v>81</v>
      </c>
      <c r="F255" s="33" t="s">
        <v>7</v>
      </c>
      <c r="G255" s="33" t="s">
        <v>7</v>
      </c>
      <c r="H255" s="33" t="s">
        <v>7</v>
      </c>
      <c r="I255" s="33" t="s">
        <v>7</v>
      </c>
      <c r="J255" s="33" t="s">
        <v>7</v>
      </c>
      <c r="K255" s="34">
        <v>0.6</v>
      </c>
      <c r="L255" s="34" t="str">
        <f>IF(Noms_de_les_cases45[[#This Row],[Nivell 
d''us (%)]]&gt;0.7,"Habitual",IF(Noms_de_les_cases45[[#This Row],[Nivell 
d''us (%)]]&lt;0.3,"Minoritari","Ocasional"))</f>
        <v>Ocasional</v>
      </c>
      <c r="M255" s="33" t="s">
        <v>14</v>
      </c>
      <c r="N255" s="33" t="s">
        <v>17</v>
      </c>
      <c r="O255" t="s">
        <v>1218</v>
      </c>
      <c r="P255" t="s">
        <v>1228</v>
      </c>
    </row>
    <row r="256" spans="1:16" x14ac:dyDescent="0.35">
      <c r="A256" s="1">
        <f t="shared" si="4"/>
        <v>255</v>
      </c>
      <c r="B256" s="1" t="s">
        <v>308</v>
      </c>
      <c r="C256" t="s">
        <v>307</v>
      </c>
      <c r="D256" t="s">
        <v>92</v>
      </c>
      <c r="E256" s="33" t="s">
        <v>81</v>
      </c>
      <c r="F256" s="33" t="s">
        <v>7</v>
      </c>
      <c r="G256" s="33" t="s">
        <v>8</v>
      </c>
      <c r="H256" s="33" t="s">
        <v>7</v>
      </c>
      <c r="I256" s="33" t="s">
        <v>8</v>
      </c>
      <c r="J256" s="33" t="s">
        <v>8</v>
      </c>
      <c r="K256" s="34">
        <v>0.2</v>
      </c>
      <c r="L256" s="34" t="str">
        <f>IF(Noms_de_les_cases45[[#This Row],[Nivell 
d''us (%)]]&gt;0.7,"Habitual",IF(Noms_de_les_cases45[[#This Row],[Nivell 
d''us (%)]]&lt;0.3,"Minoritari","Ocasional"))</f>
        <v>Minoritari</v>
      </c>
      <c r="M256" s="33" t="s">
        <v>14</v>
      </c>
      <c r="N256" s="33" t="s">
        <v>17</v>
      </c>
      <c r="O256" t="s">
        <v>1218</v>
      </c>
      <c r="P256" t="s">
        <v>1228</v>
      </c>
    </row>
    <row r="257" spans="1:16" x14ac:dyDescent="0.35">
      <c r="A257" s="1">
        <f t="shared" si="4"/>
        <v>256</v>
      </c>
      <c r="B257" s="1" t="s">
        <v>714</v>
      </c>
      <c r="C257" t="s">
        <v>1079</v>
      </c>
      <c r="D257" t="s">
        <v>84</v>
      </c>
      <c r="E257" s="33" t="s">
        <v>81</v>
      </c>
      <c r="F257" s="33" t="s">
        <v>7</v>
      </c>
      <c r="G257" s="33" t="s">
        <v>7</v>
      </c>
      <c r="H257" s="33" t="s">
        <v>7</v>
      </c>
      <c r="I257" s="33" t="s">
        <v>8</v>
      </c>
      <c r="J257" s="33" t="s">
        <v>8</v>
      </c>
      <c r="K257" s="34">
        <v>0.4</v>
      </c>
      <c r="L257" s="34" t="str">
        <f>IF(Noms_de_les_cases45[[#This Row],[Nivell 
d''us (%)]]&gt;0.7,"Habitual",IF(Noms_de_les_cases45[[#This Row],[Nivell 
d''us (%)]]&lt;0.3,"Minoritari","Ocasional"))</f>
        <v>Ocasional</v>
      </c>
      <c r="M257" s="33" t="s">
        <v>16</v>
      </c>
      <c r="N257" s="33" t="s">
        <v>17</v>
      </c>
      <c r="O257" t="s">
        <v>1222</v>
      </c>
      <c r="P257" t="s">
        <v>1240</v>
      </c>
    </row>
    <row r="258" spans="1:16" x14ac:dyDescent="0.35">
      <c r="A258" s="1">
        <f t="shared" si="4"/>
        <v>257</v>
      </c>
      <c r="B258" s="1" t="s">
        <v>645</v>
      </c>
      <c r="C258" t="s">
        <v>643</v>
      </c>
      <c r="D258" t="s">
        <v>84</v>
      </c>
      <c r="E258" s="33" t="s">
        <v>81</v>
      </c>
      <c r="F258" s="33" t="s">
        <v>7</v>
      </c>
      <c r="G258" s="33" t="s">
        <v>7</v>
      </c>
      <c r="H258" s="33" t="s">
        <v>7</v>
      </c>
      <c r="I258" s="33" t="s">
        <v>8</v>
      </c>
      <c r="J258" s="33" t="s">
        <v>8</v>
      </c>
      <c r="K258" s="34">
        <v>0.2</v>
      </c>
      <c r="L258" s="34" t="str">
        <f>IF(Noms_de_les_cases45[[#This Row],[Nivell 
d''us (%)]]&gt;0.7,"Habitual",IF(Noms_de_les_cases45[[#This Row],[Nivell 
d''us (%)]]&lt;0.3,"Minoritari","Ocasional"))</f>
        <v>Minoritari</v>
      </c>
      <c r="M258" s="33" t="s">
        <v>14</v>
      </c>
      <c r="N258" s="33" t="s">
        <v>18</v>
      </c>
      <c r="O258" t="s">
        <v>1218</v>
      </c>
      <c r="P258" t="s">
        <v>1228</v>
      </c>
    </row>
    <row r="259" spans="1:16" x14ac:dyDescent="0.35">
      <c r="A259" s="1">
        <f t="shared" ref="A259:A322" si="5">A258+1</f>
        <v>258</v>
      </c>
      <c r="B259" s="1" t="s">
        <v>251</v>
      </c>
      <c r="C259" t="s">
        <v>250</v>
      </c>
      <c r="D259" t="s">
        <v>88</v>
      </c>
      <c r="E259" s="33" t="s">
        <v>81</v>
      </c>
      <c r="F259" s="33" t="s">
        <v>7</v>
      </c>
      <c r="G259" s="33" t="s">
        <v>7</v>
      </c>
      <c r="H259" s="33" t="s">
        <v>7</v>
      </c>
      <c r="I259" s="33" t="s">
        <v>8</v>
      </c>
      <c r="J259" s="33" t="s">
        <v>7</v>
      </c>
      <c r="K259" s="34">
        <v>0.6</v>
      </c>
      <c r="L259" s="34" t="str">
        <f>IF(Noms_de_les_cases45[[#This Row],[Nivell 
d''us (%)]]&gt;0.7,"Habitual",IF(Noms_de_les_cases45[[#This Row],[Nivell 
d''us (%)]]&lt;0.3,"Minoritari","Ocasional"))</f>
        <v>Ocasional</v>
      </c>
      <c r="M259" s="33" t="s">
        <v>16</v>
      </c>
      <c r="N259" s="33" t="s">
        <v>17</v>
      </c>
      <c r="O259" t="s">
        <v>1222</v>
      </c>
      <c r="P259" t="s">
        <v>1240</v>
      </c>
    </row>
    <row r="260" spans="1:16" x14ac:dyDescent="0.35">
      <c r="A260" s="1">
        <f t="shared" si="5"/>
        <v>259</v>
      </c>
      <c r="B260" s="1" t="s">
        <v>107</v>
      </c>
      <c r="C260" t="s">
        <v>108</v>
      </c>
      <c r="D260" t="s">
        <v>90</v>
      </c>
      <c r="E260" s="33" t="s">
        <v>81</v>
      </c>
      <c r="F260" s="33" t="s">
        <v>7</v>
      </c>
      <c r="G260" s="33" t="s">
        <v>7</v>
      </c>
      <c r="H260" s="33" t="s">
        <v>7</v>
      </c>
      <c r="I260" s="33" t="s">
        <v>7</v>
      </c>
      <c r="J260" s="33" t="s">
        <v>7</v>
      </c>
      <c r="K260" s="34">
        <v>1</v>
      </c>
      <c r="L260" s="34" t="str">
        <f>IF(Noms_de_les_cases45[[#This Row],[Nivell 
d''us (%)]]&gt;0.7,"Habitual",IF(Noms_de_les_cases45[[#This Row],[Nivell 
d''us (%)]]&lt;0.3,"Minoritari","Ocasional"))</f>
        <v>Habitual</v>
      </c>
      <c r="M260" s="33" t="s">
        <v>16</v>
      </c>
      <c r="N260" s="33" t="s">
        <v>17</v>
      </c>
      <c r="O260" t="s">
        <v>1237</v>
      </c>
      <c r="P260" t="s">
        <v>1232</v>
      </c>
    </row>
    <row r="261" spans="1:16" x14ac:dyDescent="0.35">
      <c r="A261" s="1">
        <f t="shared" si="5"/>
        <v>260</v>
      </c>
      <c r="B261" s="1" t="s">
        <v>249</v>
      </c>
      <c r="C261" t="s">
        <v>250</v>
      </c>
      <c r="D261" t="s">
        <v>88</v>
      </c>
      <c r="E261" s="33" t="s">
        <v>81</v>
      </c>
      <c r="F261" s="33" t="s">
        <v>7</v>
      </c>
      <c r="G261" s="33" t="s">
        <v>7</v>
      </c>
      <c r="H261" s="33" t="s">
        <v>7</v>
      </c>
      <c r="I261" s="33" t="s">
        <v>7</v>
      </c>
      <c r="J261" s="33" t="s">
        <v>7</v>
      </c>
      <c r="K261" s="34">
        <v>0.6</v>
      </c>
      <c r="L261" s="34" t="str">
        <f>IF(Noms_de_les_cases45[[#This Row],[Nivell 
d''us (%)]]&gt;0.7,"Habitual",IF(Noms_de_les_cases45[[#This Row],[Nivell 
d''us (%)]]&lt;0.3,"Minoritari","Ocasional"))</f>
        <v>Ocasional</v>
      </c>
      <c r="M261" s="33" t="s">
        <v>16</v>
      </c>
      <c r="N261" s="33" t="s">
        <v>17</v>
      </c>
      <c r="O261" t="s">
        <v>1222</v>
      </c>
      <c r="P261" t="s">
        <v>1232</v>
      </c>
    </row>
    <row r="262" spans="1:16" x14ac:dyDescent="0.35">
      <c r="A262" s="1">
        <f t="shared" si="5"/>
        <v>261</v>
      </c>
      <c r="B262" s="1" t="s">
        <v>550</v>
      </c>
      <c r="C262" t="s">
        <v>545</v>
      </c>
      <c r="D262" t="s">
        <v>85</v>
      </c>
      <c r="E262" s="33" t="s">
        <v>81</v>
      </c>
      <c r="F262" s="33" t="s">
        <v>7</v>
      </c>
      <c r="G262" s="33" t="s">
        <v>7</v>
      </c>
      <c r="H262" s="33" t="s">
        <v>7</v>
      </c>
      <c r="I262" s="33" t="s">
        <v>8</v>
      </c>
      <c r="J262" s="33" t="s">
        <v>7</v>
      </c>
      <c r="K262" s="34">
        <v>0.6</v>
      </c>
      <c r="L262" s="34" t="str">
        <f>IF(Noms_de_les_cases45[[#This Row],[Nivell 
d''us (%)]]&gt;0.7,"Habitual",IF(Noms_de_les_cases45[[#This Row],[Nivell 
d''us (%)]]&lt;0.3,"Minoritari","Ocasional"))</f>
        <v>Ocasional</v>
      </c>
      <c r="M262" s="33" t="s">
        <v>16</v>
      </c>
      <c r="N262" s="33" t="s">
        <v>18</v>
      </c>
      <c r="O262" t="s">
        <v>1222</v>
      </c>
      <c r="P262" t="s">
        <v>1229</v>
      </c>
    </row>
    <row r="263" spans="1:16" x14ac:dyDescent="0.35">
      <c r="A263" s="1">
        <f t="shared" si="5"/>
        <v>262</v>
      </c>
      <c r="B263" s="1" t="s">
        <v>101</v>
      </c>
      <c r="C263" t="s">
        <v>877</v>
      </c>
      <c r="D263" t="s">
        <v>181</v>
      </c>
      <c r="E263" s="33" t="s">
        <v>81</v>
      </c>
      <c r="F263" s="33" t="s">
        <v>7</v>
      </c>
      <c r="G263" s="33" t="s">
        <v>7</v>
      </c>
      <c r="H263" s="33" t="s">
        <v>7</v>
      </c>
      <c r="I263" s="33" t="s">
        <v>7</v>
      </c>
      <c r="J263" s="33" t="s">
        <v>7</v>
      </c>
      <c r="K263" s="34">
        <v>1</v>
      </c>
      <c r="L263" s="34" t="str">
        <f>IF(Noms_de_les_cases45[[#This Row],[Nivell 
d''us (%)]]&gt;0.7,"Habitual",IF(Noms_de_les_cases45[[#This Row],[Nivell 
d''us (%)]]&lt;0.3,"Minoritari","Ocasional"))</f>
        <v>Habitual</v>
      </c>
      <c r="M263" s="33" t="s">
        <v>15</v>
      </c>
      <c r="N263" s="33" t="s">
        <v>17</v>
      </c>
      <c r="O263" t="s">
        <v>1218</v>
      </c>
      <c r="P263" t="s">
        <v>1268</v>
      </c>
    </row>
    <row r="264" spans="1:16" x14ac:dyDescent="0.35">
      <c r="A264" s="1">
        <f t="shared" si="5"/>
        <v>263</v>
      </c>
      <c r="B264" s="1" t="s">
        <v>700</v>
      </c>
      <c r="C264" t="s">
        <v>701</v>
      </c>
      <c r="D264" t="s">
        <v>84</v>
      </c>
      <c r="E264" s="33" t="s">
        <v>81</v>
      </c>
      <c r="F264" s="33" t="s">
        <v>7</v>
      </c>
      <c r="G264" s="33" t="s">
        <v>7</v>
      </c>
      <c r="H264" s="33" t="s">
        <v>7</v>
      </c>
      <c r="I264" s="33" t="s">
        <v>7</v>
      </c>
      <c r="J264" s="33" t="s">
        <v>7</v>
      </c>
      <c r="K264" s="34">
        <v>0.8</v>
      </c>
      <c r="L264" s="34" t="str">
        <f>IF(Noms_de_les_cases45[[#This Row],[Nivell 
d''us (%)]]&gt;0.7,"Habitual",IF(Noms_de_les_cases45[[#This Row],[Nivell 
d''us (%)]]&lt;0.3,"Minoritari","Ocasional"))</f>
        <v>Habitual</v>
      </c>
      <c r="M264" s="33" t="s">
        <v>14</v>
      </c>
      <c r="N264" s="33" t="s">
        <v>17</v>
      </c>
      <c r="O264" t="s">
        <v>1218</v>
      </c>
      <c r="P264" t="s">
        <v>1228</v>
      </c>
    </row>
    <row r="265" spans="1:16" x14ac:dyDescent="0.35">
      <c r="A265" s="1">
        <f t="shared" si="5"/>
        <v>264</v>
      </c>
      <c r="B265" s="1" t="s">
        <v>356</v>
      </c>
      <c r="C265" t="s">
        <v>355</v>
      </c>
      <c r="D265" t="s">
        <v>92</v>
      </c>
      <c r="E265" s="33" t="s">
        <v>81</v>
      </c>
      <c r="F265" s="33" t="s">
        <v>7</v>
      </c>
      <c r="G265" s="33" t="s">
        <v>7</v>
      </c>
      <c r="H265" s="33" t="s">
        <v>7</v>
      </c>
      <c r="I265" s="33" t="s">
        <v>8</v>
      </c>
      <c r="J265" s="33" t="s">
        <v>7</v>
      </c>
      <c r="K265" s="34">
        <v>0.8</v>
      </c>
      <c r="L265" s="34" t="str">
        <f>IF(Noms_de_les_cases45[[#This Row],[Nivell 
d''us (%)]]&gt;0.7,"Habitual",IF(Noms_de_les_cases45[[#This Row],[Nivell 
d''us (%)]]&lt;0.3,"Minoritari","Ocasional"))</f>
        <v>Habitual</v>
      </c>
      <c r="M265" s="33" t="s">
        <v>14</v>
      </c>
      <c r="N265" s="33" t="s">
        <v>19</v>
      </c>
      <c r="O265" t="s">
        <v>1218</v>
      </c>
      <c r="P265" t="s">
        <v>1228</v>
      </c>
    </row>
    <row r="266" spans="1:16" x14ac:dyDescent="0.35">
      <c r="A266" s="1">
        <f t="shared" si="5"/>
        <v>265</v>
      </c>
      <c r="B266" s="1" t="s">
        <v>902</v>
      </c>
      <c r="C266" t="s">
        <v>901</v>
      </c>
      <c r="D266" t="s">
        <v>181</v>
      </c>
      <c r="E266" s="33" t="s">
        <v>81</v>
      </c>
      <c r="F266" s="33" t="s">
        <v>7</v>
      </c>
      <c r="G266" s="33" t="s">
        <v>7</v>
      </c>
      <c r="H266" s="33" t="s">
        <v>7</v>
      </c>
      <c r="I266" s="33" t="s">
        <v>8</v>
      </c>
      <c r="J266" s="33" t="s">
        <v>7</v>
      </c>
      <c r="K266" s="34">
        <v>0.8</v>
      </c>
      <c r="L266" s="34" t="str">
        <f>IF(Noms_de_les_cases45[[#This Row],[Nivell 
d''us (%)]]&gt;0.7,"Habitual",IF(Noms_de_les_cases45[[#This Row],[Nivell 
d''us (%)]]&lt;0.3,"Minoritari","Ocasional"))</f>
        <v>Habitual</v>
      </c>
      <c r="M266" s="33" t="s">
        <v>16</v>
      </c>
      <c r="N266" s="33" t="s">
        <v>17</v>
      </c>
      <c r="O266" t="s">
        <v>1221</v>
      </c>
      <c r="P266" t="s">
        <v>1239</v>
      </c>
    </row>
    <row r="267" spans="1:16" x14ac:dyDescent="0.35">
      <c r="A267" s="1">
        <f t="shared" si="5"/>
        <v>266</v>
      </c>
      <c r="B267" s="1" t="s">
        <v>900</v>
      </c>
      <c r="C267" t="s">
        <v>901</v>
      </c>
      <c r="D267" t="s">
        <v>181</v>
      </c>
      <c r="E267" s="33" t="s">
        <v>81</v>
      </c>
      <c r="F267" s="33" t="s">
        <v>7</v>
      </c>
      <c r="G267" s="33" t="s">
        <v>7</v>
      </c>
      <c r="H267" s="33" t="s">
        <v>7</v>
      </c>
      <c r="I267" s="33" t="s">
        <v>7</v>
      </c>
      <c r="J267" s="33" t="s">
        <v>7</v>
      </c>
      <c r="K267" s="34">
        <v>0.8</v>
      </c>
      <c r="L267" s="34" t="str">
        <f>IF(Noms_de_les_cases45[[#This Row],[Nivell 
d''us (%)]]&gt;0.7,"Habitual",IF(Noms_de_les_cases45[[#This Row],[Nivell 
d''us (%)]]&lt;0.3,"Minoritari","Ocasional"))</f>
        <v>Habitual</v>
      </c>
      <c r="M267" s="33" t="s">
        <v>16</v>
      </c>
      <c r="N267" s="33" t="s">
        <v>17</v>
      </c>
      <c r="O267" t="s">
        <v>1222</v>
      </c>
      <c r="P267" t="s">
        <v>1229</v>
      </c>
    </row>
    <row r="268" spans="1:16" x14ac:dyDescent="0.35">
      <c r="A268" s="1">
        <f t="shared" si="5"/>
        <v>267</v>
      </c>
      <c r="B268" s="1" t="s">
        <v>1172</v>
      </c>
      <c r="C268" t="s">
        <v>723</v>
      </c>
      <c r="D268" t="s">
        <v>84</v>
      </c>
      <c r="E268" s="33" t="s">
        <v>81</v>
      </c>
      <c r="F268" s="33" t="s">
        <v>7</v>
      </c>
      <c r="G268" s="33" t="s">
        <v>7</v>
      </c>
      <c r="H268" s="33" t="s">
        <v>7</v>
      </c>
      <c r="I268" s="33" t="s">
        <v>8</v>
      </c>
      <c r="J268" s="33" t="s">
        <v>8</v>
      </c>
      <c r="K268" s="34">
        <v>0.4</v>
      </c>
      <c r="L268" s="34" t="str">
        <f>IF(Noms_de_les_cases45[[#This Row],[Nivell 
d''us (%)]]&gt;0.7,"Habitual",IF(Noms_de_les_cases45[[#This Row],[Nivell 
d''us (%)]]&lt;0.3,"Minoritari","Ocasional"))</f>
        <v>Ocasional</v>
      </c>
      <c r="M268" s="33" t="s">
        <v>16</v>
      </c>
      <c r="N268" s="33" t="s">
        <v>17</v>
      </c>
      <c r="O268" t="s">
        <v>1222</v>
      </c>
      <c r="P268" t="s">
        <v>1229</v>
      </c>
    </row>
    <row r="269" spans="1:16" x14ac:dyDescent="0.35">
      <c r="A269" s="1">
        <f t="shared" si="5"/>
        <v>268</v>
      </c>
      <c r="B269" s="1" t="s">
        <v>346</v>
      </c>
      <c r="C269" t="s">
        <v>473</v>
      </c>
      <c r="D269" t="s">
        <v>87</v>
      </c>
      <c r="E269" s="33" t="s">
        <v>81</v>
      </c>
      <c r="F269" s="33" t="s">
        <v>7</v>
      </c>
      <c r="G269" s="33" t="s">
        <v>7</v>
      </c>
      <c r="H269" s="33" t="s">
        <v>7</v>
      </c>
      <c r="I269" s="33" t="s">
        <v>7</v>
      </c>
      <c r="J269" s="33" t="s">
        <v>7</v>
      </c>
      <c r="K269" s="34">
        <v>0.6</v>
      </c>
      <c r="L269" s="34" t="str">
        <f>IF(Noms_de_les_cases45[[#This Row],[Nivell 
d''us (%)]]&gt;0.7,"Habitual",IF(Noms_de_les_cases45[[#This Row],[Nivell 
d''us (%)]]&lt;0.3,"Minoritari","Ocasional"))</f>
        <v>Ocasional</v>
      </c>
      <c r="M269" s="33" t="s">
        <v>14</v>
      </c>
      <c r="N269" s="33" t="s">
        <v>17</v>
      </c>
      <c r="O269" t="s">
        <v>1218</v>
      </c>
      <c r="P269" t="s">
        <v>1228</v>
      </c>
    </row>
    <row r="270" spans="1:16" x14ac:dyDescent="0.35">
      <c r="A270" s="1">
        <f t="shared" si="5"/>
        <v>269</v>
      </c>
      <c r="B270" s="1" t="s">
        <v>1298</v>
      </c>
      <c r="C270" t="s">
        <v>707</v>
      </c>
      <c r="D270" t="s">
        <v>84</v>
      </c>
      <c r="E270" s="33" t="s">
        <v>81</v>
      </c>
      <c r="F270" s="33" t="s">
        <v>7</v>
      </c>
      <c r="G270" s="33" t="s">
        <v>7</v>
      </c>
      <c r="H270" s="33" t="s">
        <v>7</v>
      </c>
      <c r="I270" s="33" t="s">
        <v>7</v>
      </c>
      <c r="J270" s="33" t="s">
        <v>8</v>
      </c>
      <c r="K270" s="34">
        <v>0.6</v>
      </c>
      <c r="L270" s="34" t="str">
        <f>IF(Noms_de_les_cases45[[#This Row],[Nivell 
d''us (%)]]&gt;0.7,"Habitual",IF(Noms_de_les_cases45[[#This Row],[Nivell 
d''us (%)]]&lt;0.3,"Minoritari","Ocasional"))</f>
        <v>Ocasional</v>
      </c>
      <c r="M270" s="33" t="s">
        <v>14</v>
      </c>
      <c r="N270" s="33" t="s">
        <v>17</v>
      </c>
      <c r="O270" t="s">
        <v>1218</v>
      </c>
      <c r="P270" t="s">
        <v>1228</v>
      </c>
    </row>
    <row r="271" spans="1:16" x14ac:dyDescent="0.35">
      <c r="A271" s="1">
        <f t="shared" si="5"/>
        <v>270</v>
      </c>
      <c r="B271" s="1" t="s">
        <v>445</v>
      </c>
      <c r="C271" t="s">
        <v>446</v>
      </c>
      <c r="D271" t="s">
        <v>86</v>
      </c>
      <c r="E271" s="33" t="s">
        <v>81</v>
      </c>
      <c r="F271" s="33" t="s">
        <v>7</v>
      </c>
      <c r="G271" s="33" t="s">
        <v>7</v>
      </c>
      <c r="H271" s="33" t="s">
        <v>7</v>
      </c>
      <c r="I271" s="33" t="s">
        <v>7</v>
      </c>
      <c r="J271" s="33" t="s">
        <v>7</v>
      </c>
      <c r="K271" s="34">
        <v>0.6</v>
      </c>
      <c r="L271" s="34" t="str">
        <f>IF(Noms_de_les_cases45[[#This Row],[Nivell 
d''us (%)]]&gt;0.7,"Habitual",IF(Noms_de_les_cases45[[#This Row],[Nivell 
d''us (%)]]&lt;0.3,"Minoritari","Ocasional"))</f>
        <v>Ocasional</v>
      </c>
      <c r="M271" s="33" t="s">
        <v>15</v>
      </c>
      <c r="N271" s="33" t="s">
        <v>17</v>
      </c>
      <c r="O271" t="s">
        <v>1237</v>
      </c>
      <c r="P271" t="s">
        <v>1269</v>
      </c>
    </row>
    <row r="272" spans="1:16" x14ac:dyDescent="0.35">
      <c r="A272" s="1">
        <f t="shared" si="5"/>
        <v>271</v>
      </c>
      <c r="B272" s="1" t="s">
        <v>1011</v>
      </c>
      <c r="C272" t="s">
        <v>1012</v>
      </c>
      <c r="D272" t="s">
        <v>89</v>
      </c>
      <c r="E272" s="33" t="s">
        <v>81</v>
      </c>
      <c r="F272" s="33" t="s">
        <v>7</v>
      </c>
      <c r="G272" s="33" t="s">
        <v>7</v>
      </c>
      <c r="H272" s="33" t="s">
        <v>7</v>
      </c>
      <c r="I272" s="33" t="s">
        <v>7</v>
      </c>
      <c r="J272" s="33" t="s">
        <v>7</v>
      </c>
      <c r="K272" s="34">
        <v>0.8</v>
      </c>
      <c r="L272" s="34" t="str">
        <f>IF(Noms_de_les_cases45[[#This Row],[Nivell 
d''us (%)]]&gt;0.7,"Habitual",IF(Noms_de_les_cases45[[#This Row],[Nivell 
d''us (%)]]&lt;0.3,"Minoritari","Ocasional"))</f>
        <v>Habitual</v>
      </c>
      <c r="M272" s="33" t="s">
        <v>78</v>
      </c>
      <c r="N272" s="33" t="s">
        <v>17</v>
      </c>
      <c r="O272" t="s">
        <v>1218</v>
      </c>
      <c r="P272" t="s">
        <v>1224</v>
      </c>
    </row>
    <row r="273" spans="1:16" x14ac:dyDescent="0.35">
      <c r="A273" s="1">
        <f t="shared" si="5"/>
        <v>272</v>
      </c>
      <c r="B273" s="1" t="s">
        <v>673</v>
      </c>
      <c r="C273" t="s">
        <v>674</v>
      </c>
      <c r="D273" t="s">
        <v>84</v>
      </c>
      <c r="E273" s="33" t="s">
        <v>81</v>
      </c>
      <c r="F273" s="33" t="s">
        <v>7</v>
      </c>
      <c r="G273" s="33" t="s">
        <v>7</v>
      </c>
      <c r="H273" s="33" t="s">
        <v>7</v>
      </c>
      <c r="I273" s="33" t="s">
        <v>7</v>
      </c>
      <c r="J273" s="33" t="s">
        <v>7</v>
      </c>
      <c r="K273" s="34">
        <v>1</v>
      </c>
      <c r="L273" s="34" t="str">
        <f>IF(Noms_de_les_cases45[[#This Row],[Nivell 
d''us (%)]]&gt;0.7,"Habitual",IF(Noms_de_les_cases45[[#This Row],[Nivell 
d''us (%)]]&lt;0.3,"Minoritari","Ocasional"))</f>
        <v>Habitual</v>
      </c>
      <c r="M273" s="33" t="s">
        <v>15</v>
      </c>
      <c r="N273" s="33" t="s">
        <v>17</v>
      </c>
      <c r="O273" t="s">
        <v>1218</v>
      </c>
      <c r="P273" t="s">
        <v>1268</v>
      </c>
    </row>
    <row r="274" spans="1:16" x14ac:dyDescent="0.35">
      <c r="A274" s="1">
        <f t="shared" si="5"/>
        <v>273</v>
      </c>
      <c r="B274" s="1" t="s">
        <v>73</v>
      </c>
      <c r="C274" t="s">
        <v>72</v>
      </c>
      <c r="D274" t="s">
        <v>6</v>
      </c>
      <c r="E274" s="33" t="s">
        <v>81</v>
      </c>
      <c r="F274" s="33" t="s">
        <v>7</v>
      </c>
      <c r="G274" s="33" t="s">
        <v>7</v>
      </c>
      <c r="H274" s="33" t="s">
        <v>7</v>
      </c>
      <c r="I274" s="33" t="s">
        <v>8</v>
      </c>
      <c r="J274" s="33" t="s">
        <v>8</v>
      </c>
      <c r="K274" s="34">
        <v>0.4</v>
      </c>
      <c r="L274" s="34" t="str">
        <f>IF(Noms_de_les_cases45[[#This Row],[Nivell 
d''us (%)]]&gt;0.7,"Habitual",IF(Noms_de_les_cases45[[#This Row],[Nivell 
d''us (%)]]&lt;0.3,"Minoritari","Ocasional"))</f>
        <v>Ocasional</v>
      </c>
      <c r="M274" s="33" t="s">
        <v>14</v>
      </c>
      <c r="N274" s="33" t="s">
        <v>17</v>
      </c>
      <c r="O274" t="s">
        <v>1218</v>
      </c>
      <c r="P274" t="s">
        <v>1228</v>
      </c>
    </row>
    <row r="275" spans="1:16" x14ac:dyDescent="0.35">
      <c r="A275" s="1">
        <f t="shared" si="5"/>
        <v>274</v>
      </c>
      <c r="B275" s="1" t="s">
        <v>789</v>
      </c>
      <c r="C275" t="s">
        <v>788</v>
      </c>
      <c r="D275" t="s">
        <v>24</v>
      </c>
      <c r="E275" s="33" t="s">
        <v>81</v>
      </c>
      <c r="F275" s="33" t="s">
        <v>7</v>
      </c>
      <c r="G275" s="33" t="s">
        <v>7</v>
      </c>
      <c r="H275" s="33" t="s">
        <v>7</v>
      </c>
      <c r="I275" s="33" t="s">
        <v>8</v>
      </c>
      <c r="J275" s="33" t="s">
        <v>8</v>
      </c>
      <c r="K275" s="34">
        <v>0.4</v>
      </c>
      <c r="L275" s="34" t="str">
        <f>IF(Noms_de_les_cases45[[#This Row],[Nivell 
d''us (%)]]&gt;0.7,"Habitual",IF(Noms_de_les_cases45[[#This Row],[Nivell 
d''us (%)]]&lt;0.3,"Minoritari","Ocasional"))</f>
        <v>Ocasional</v>
      </c>
      <c r="M275" s="33" t="s">
        <v>14</v>
      </c>
      <c r="N275" s="33" t="s">
        <v>17</v>
      </c>
      <c r="O275" t="s">
        <v>1218</v>
      </c>
      <c r="P275" t="s">
        <v>1228</v>
      </c>
    </row>
    <row r="276" spans="1:16" x14ac:dyDescent="0.35">
      <c r="A276" s="1">
        <f t="shared" si="5"/>
        <v>275</v>
      </c>
      <c r="B276" s="1" t="s">
        <v>304</v>
      </c>
      <c r="C276" t="s">
        <v>307</v>
      </c>
      <c r="D276" t="s">
        <v>92</v>
      </c>
      <c r="E276" s="33" t="s">
        <v>81</v>
      </c>
      <c r="F276" s="33" t="s">
        <v>7</v>
      </c>
      <c r="G276" s="33" t="s">
        <v>8</v>
      </c>
      <c r="H276" s="33" t="s">
        <v>7</v>
      </c>
      <c r="I276" s="33" t="s">
        <v>8</v>
      </c>
      <c r="J276" s="33" t="s">
        <v>8</v>
      </c>
      <c r="K276" s="34">
        <v>0.4</v>
      </c>
      <c r="L276" s="34" t="str">
        <f>IF(Noms_de_les_cases45[[#This Row],[Nivell 
d''us (%)]]&gt;0.7,"Habitual",IF(Noms_de_les_cases45[[#This Row],[Nivell 
d''us (%)]]&lt;0.3,"Minoritari","Ocasional"))</f>
        <v>Ocasional</v>
      </c>
      <c r="M276" s="33" t="s">
        <v>15</v>
      </c>
      <c r="N276" s="33" t="s">
        <v>19</v>
      </c>
      <c r="O276" t="s">
        <v>1234</v>
      </c>
      <c r="P276" t="s">
        <v>1270</v>
      </c>
    </row>
    <row r="277" spans="1:16" x14ac:dyDescent="0.35">
      <c r="A277" s="1">
        <f t="shared" si="5"/>
        <v>276</v>
      </c>
      <c r="B277" s="1" t="s">
        <v>25</v>
      </c>
      <c r="C277" t="s">
        <v>23</v>
      </c>
      <c r="D277" t="s">
        <v>24</v>
      </c>
      <c r="E277" s="33" t="s">
        <v>81</v>
      </c>
      <c r="F277" s="33" t="s">
        <v>7</v>
      </c>
      <c r="G277" s="33" t="s">
        <v>7</v>
      </c>
      <c r="H277" s="33" t="s">
        <v>7</v>
      </c>
      <c r="I277" s="33" t="s">
        <v>8</v>
      </c>
      <c r="J277" s="33" t="s">
        <v>7</v>
      </c>
      <c r="K277" s="34">
        <v>0.8</v>
      </c>
      <c r="L277" s="34" t="str">
        <f>IF(Noms_de_les_cases45[[#This Row],[Nivell 
d''us (%)]]&gt;0.7,"Habitual",IF(Noms_de_les_cases45[[#This Row],[Nivell 
d''us (%)]]&lt;0.3,"Minoritari","Ocasional"))</f>
        <v>Habitual</v>
      </c>
      <c r="M277" s="33" t="s">
        <v>14</v>
      </c>
      <c r="N277" s="33" t="s">
        <v>17</v>
      </c>
      <c r="O277" t="s">
        <v>1218</v>
      </c>
      <c r="P277" t="s">
        <v>1228</v>
      </c>
    </row>
    <row r="278" spans="1:16" x14ac:dyDescent="0.35">
      <c r="A278" s="1">
        <f t="shared" si="5"/>
        <v>277</v>
      </c>
      <c r="B278" s="1" t="s">
        <v>892</v>
      </c>
      <c r="C278" t="s">
        <v>893</v>
      </c>
      <c r="D278" t="s">
        <v>181</v>
      </c>
      <c r="E278" s="33" t="s">
        <v>81</v>
      </c>
      <c r="F278" s="33" t="s">
        <v>7</v>
      </c>
      <c r="G278" s="33" t="s">
        <v>7</v>
      </c>
      <c r="H278" s="33" t="s">
        <v>7</v>
      </c>
      <c r="I278" s="33" t="s">
        <v>7</v>
      </c>
      <c r="J278" s="33" t="s">
        <v>7</v>
      </c>
      <c r="K278" s="34">
        <v>0.6</v>
      </c>
      <c r="L278" s="34" t="str">
        <f>IF(Noms_de_les_cases45[[#This Row],[Nivell 
d''us (%)]]&gt;0.7,"Habitual",IF(Noms_de_les_cases45[[#This Row],[Nivell 
d''us (%)]]&lt;0.3,"Minoritari","Ocasional"))</f>
        <v>Ocasional</v>
      </c>
      <c r="M278" s="33" t="s">
        <v>14</v>
      </c>
      <c r="N278" s="33" t="s">
        <v>17</v>
      </c>
      <c r="O278" t="s">
        <v>1218</v>
      </c>
      <c r="P278" t="s">
        <v>1228</v>
      </c>
    </row>
    <row r="279" spans="1:16" x14ac:dyDescent="0.35">
      <c r="A279" s="1">
        <f t="shared" si="5"/>
        <v>278</v>
      </c>
      <c r="B279" s="1" t="s">
        <v>1322</v>
      </c>
      <c r="C279" t="s">
        <v>891</v>
      </c>
      <c r="D279" t="s">
        <v>181</v>
      </c>
      <c r="E279" s="33" t="s">
        <v>81</v>
      </c>
      <c r="F279" s="33" t="s">
        <v>7</v>
      </c>
      <c r="G279" s="33" t="s">
        <v>7</v>
      </c>
      <c r="H279" s="33" t="s">
        <v>7</v>
      </c>
      <c r="I279" s="33" t="s">
        <v>8</v>
      </c>
      <c r="J279" s="33" t="s">
        <v>8</v>
      </c>
      <c r="K279" s="34">
        <v>0.2</v>
      </c>
      <c r="L279" s="34" t="str">
        <f>IF(Noms_de_les_cases45[[#This Row],[Nivell 
d''us (%)]]&gt;0.7,"Habitual",IF(Noms_de_les_cases45[[#This Row],[Nivell 
d''us (%)]]&lt;0.3,"Minoritari","Ocasional"))</f>
        <v>Minoritari</v>
      </c>
      <c r="M279" s="33" t="s">
        <v>14</v>
      </c>
      <c r="N279" s="33" t="s">
        <v>17</v>
      </c>
      <c r="O279" t="s">
        <v>1218</v>
      </c>
      <c r="P279" t="s">
        <v>1228</v>
      </c>
    </row>
    <row r="280" spans="1:16" x14ac:dyDescent="0.35">
      <c r="A280" s="1">
        <f t="shared" si="5"/>
        <v>279</v>
      </c>
      <c r="B280" s="1" t="s">
        <v>95</v>
      </c>
      <c r="C280" t="s">
        <v>96</v>
      </c>
      <c r="D280" t="s">
        <v>91</v>
      </c>
      <c r="E280" s="33" t="s">
        <v>81</v>
      </c>
      <c r="F280" s="33" t="s">
        <v>7</v>
      </c>
      <c r="G280" s="33" t="s">
        <v>7</v>
      </c>
      <c r="H280" s="33" t="s">
        <v>7</v>
      </c>
      <c r="I280" s="33" t="s">
        <v>7</v>
      </c>
      <c r="J280" s="33" t="s">
        <v>7</v>
      </c>
      <c r="K280" s="34">
        <v>0.8</v>
      </c>
      <c r="L280" s="34" t="str">
        <f>IF(Noms_de_les_cases45[[#This Row],[Nivell 
d''us (%)]]&gt;0.7,"Habitual",IF(Noms_de_les_cases45[[#This Row],[Nivell 
d''us (%)]]&lt;0.3,"Minoritari","Ocasional"))</f>
        <v>Habitual</v>
      </c>
      <c r="M280" s="33" t="s">
        <v>14</v>
      </c>
      <c r="N280" s="33" t="s">
        <v>17</v>
      </c>
      <c r="O280" t="s">
        <v>1218</v>
      </c>
      <c r="P280" t="s">
        <v>1228</v>
      </c>
    </row>
    <row r="281" spans="1:16" x14ac:dyDescent="0.35">
      <c r="A281" s="1">
        <f t="shared" si="5"/>
        <v>280</v>
      </c>
      <c r="B281" s="1" t="s">
        <v>51</v>
      </c>
      <c r="C281" t="s">
        <v>52</v>
      </c>
      <c r="D281" t="s">
        <v>6</v>
      </c>
      <c r="E281" s="33" t="s">
        <v>81</v>
      </c>
      <c r="F281" s="33" t="s">
        <v>7</v>
      </c>
      <c r="G281" s="33" t="s">
        <v>7</v>
      </c>
      <c r="H281" s="33" t="s">
        <v>7</v>
      </c>
      <c r="I281" s="33" t="s">
        <v>7</v>
      </c>
      <c r="J281" s="33" t="s">
        <v>7</v>
      </c>
      <c r="K281" s="34">
        <v>0.8</v>
      </c>
      <c r="L281" s="34" t="str">
        <f>IF(Noms_de_les_cases45[[#This Row],[Nivell 
d''us (%)]]&gt;0.7,"Habitual",IF(Noms_de_les_cases45[[#This Row],[Nivell 
d''us (%)]]&lt;0.3,"Minoritari","Ocasional"))</f>
        <v>Habitual</v>
      </c>
      <c r="M281" s="33" t="s">
        <v>14</v>
      </c>
      <c r="N281" s="33" t="s">
        <v>17</v>
      </c>
      <c r="O281" t="s">
        <v>1218</v>
      </c>
      <c r="P281" t="s">
        <v>1228</v>
      </c>
    </row>
    <row r="282" spans="1:16" x14ac:dyDescent="0.35">
      <c r="A282" s="1">
        <f t="shared" si="5"/>
        <v>281</v>
      </c>
      <c r="B282" s="1" t="s">
        <v>377</v>
      </c>
      <c r="C282" t="s">
        <v>378</v>
      </c>
      <c r="D282" t="s">
        <v>86</v>
      </c>
      <c r="E282" s="33" t="s">
        <v>81</v>
      </c>
      <c r="F282" s="33" t="s">
        <v>7</v>
      </c>
      <c r="G282" s="33" t="s">
        <v>7</v>
      </c>
      <c r="H282" s="33" t="s">
        <v>7</v>
      </c>
      <c r="I282" s="33" t="s">
        <v>7</v>
      </c>
      <c r="J282" s="33" t="s">
        <v>7</v>
      </c>
      <c r="K282" s="34">
        <v>0.6</v>
      </c>
      <c r="L282" s="34" t="str">
        <f>IF(Noms_de_les_cases45[[#This Row],[Nivell 
d''us (%)]]&gt;0.7,"Habitual",IF(Noms_de_les_cases45[[#This Row],[Nivell 
d''us (%)]]&lt;0.3,"Minoritari","Ocasional"))</f>
        <v>Ocasional</v>
      </c>
      <c r="M282" s="33" t="s">
        <v>14</v>
      </c>
      <c r="N282" s="33" t="s">
        <v>17</v>
      </c>
      <c r="O282" t="s">
        <v>1218</v>
      </c>
      <c r="P282" t="s">
        <v>1228</v>
      </c>
    </row>
    <row r="283" spans="1:16" x14ac:dyDescent="0.35">
      <c r="A283" s="1">
        <f t="shared" si="5"/>
        <v>282</v>
      </c>
      <c r="B283" s="1" t="s">
        <v>1462</v>
      </c>
      <c r="C283" t="s">
        <v>258</v>
      </c>
      <c r="D283" t="s">
        <v>88</v>
      </c>
      <c r="E283" s="33" t="s">
        <v>81</v>
      </c>
      <c r="F283" s="33" t="s">
        <v>7</v>
      </c>
      <c r="G283" s="33" t="s">
        <v>7</v>
      </c>
      <c r="H283" s="33" t="s">
        <v>7</v>
      </c>
      <c r="I283" s="33" t="s">
        <v>8</v>
      </c>
      <c r="J283" s="33" t="s">
        <v>8</v>
      </c>
      <c r="K283" s="34">
        <v>0.2</v>
      </c>
      <c r="L283" s="34" t="str">
        <f>IF(Noms_de_les_cases45[[#This Row],[Nivell 
d''us (%)]]&gt;0.7,"Habitual",IF(Noms_de_les_cases45[[#This Row],[Nivell 
d''us (%)]]&lt;0.3,"Minoritari","Ocasional"))</f>
        <v>Minoritari</v>
      </c>
      <c r="M283" s="33" t="s">
        <v>14</v>
      </c>
      <c r="N283" s="33" t="s">
        <v>17</v>
      </c>
      <c r="O283" t="s">
        <v>1218</v>
      </c>
      <c r="P283" t="s">
        <v>1228</v>
      </c>
    </row>
    <row r="284" spans="1:16" x14ac:dyDescent="0.35">
      <c r="A284" s="1">
        <f t="shared" si="5"/>
        <v>283</v>
      </c>
      <c r="B284" s="1" t="s">
        <v>199</v>
      </c>
      <c r="C284" t="s">
        <v>198</v>
      </c>
      <c r="D284" t="s">
        <v>24</v>
      </c>
      <c r="E284" s="33" t="s">
        <v>81</v>
      </c>
      <c r="F284" s="33" t="s">
        <v>7</v>
      </c>
      <c r="G284" s="33" t="s">
        <v>7</v>
      </c>
      <c r="H284" s="33" t="s">
        <v>7</v>
      </c>
      <c r="I284" s="33" t="s">
        <v>8</v>
      </c>
      <c r="J284" s="33" t="s">
        <v>7</v>
      </c>
      <c r="K284" s="34">
        <v>0.6</v>
      </c>
      <c r="L284" s="34" t="str">
        <f>IF(Noms_de_les_cases45[[#This Row],[Nivell 
d''us (%)]]&gt;0.7,"Habitual",IF(Noms_de_les_cases45[[#This Row],[Nivell 
d''us (%)]]&lt;0.3,"Minoritari","Ocasional"))</f>
        <v>Ocasional</v>
      </c>
      <c r="M284" s="33" t="s">
        <v>14</v>
      </c>
      <c r="N284" s="33" t="s">
        <v>17</v>
      </c>
      <c r="O284" t="s">
        <v>1235</v>
      </c>
      <c r="P284" t="s">
        <v>1230</v>
      </c>
    </row>
    <row r="285" spans="1:16" x14ac:dyDescent="0.35">
      <c r="A285" s="1">
        <f t="shared" si="5"/>
        <v>284</v>
      </c>
      <c r="B285" s="1" t="s">
        <v>1044</v>
      </c>
      <c r="C285" t="s">
        <v>809</v>
      </c>
      <c r="D285" t="s">
        <v>24</v>
      </c>
      <c r="E285" s="33" t="s">
        <v>81</v>
      </c>
      <c r="F285" s="33" t="s">
        <v>7</v>
      </c>
      <c r="G285" s="33" t="s">
        <v>7</v>
      </c>
      <c r="H285" s="33" t="s">
        <v>7</v>
      </c>
      <c r="I285" s="33" t="s">
        <v>8</v>
      </c>
      <c r="J285" s="33" t="s">
        <v>8</v>
      </c>
      <c r="K285" s="34">
        <v>0.2</v>
      </c>
      <c r="L285" s="34" t="str">
        <f>IF(Noms_de_les_cases45[[#This Row],[Nivell 
d''us (%)]]&gt;0.7,"Habitual",IF(Noms_de_les_cases45[[#This Row],[Nivell 
d''us (%)]]&lt;0.3,"Minoritari","Ocasional"))</f>
        <v>Minoritari</v>
      </c>
      <c r="M285" s="33" t="s">
        <v>14</v>
      </c>
      <c r="N285" s="33" t="s">
        <v>17</v>
      </c>
      <c r="O285" t="s">
        <v>1218</v>
      </c>
      <c r="P285" t="s">
        <v>1228</v>
      </c>
    </row>
    <row r="286" spans="1:16" x14ac:dyDescent="0.35">
      <c r="A286" s="1">
        <f t="shared" si="5"/>
        <v>285</v>
      </c>
      <c r="B286" s="1" t="s">
        <v>99</v>
      </c>
      <c r="C286" t="s">
        <v>100</v>
      </c>
      <c r="D286" t="s">
        <v>90</v>
      </c>
      <c r="E286" s="33" t="s">
        <v>81</v>
      </c>
      <c r="F286" s="33" t="s">
        <v>7</v>
      </c>
      <c r="G286" s="33" t="s">
        <v>7</v>
      </c>
      <c r="H286" s="33" t="s">
        <v>7</v>
      </c>
      <c r="I286" s="33" t="s">
        <v>7</v>
      </c>
      <c r="J286" s="33" t="s">
        <v>7</v>
      </c>
      <c r="K286" s="34">
        <v>0.8</v>
      </c>
      <c r="L286" s="34" t="str">
        <f>IF(Noms_de_les_cases45[[#This Row],[Nivell 
d''us (%)]]&gt;0.7,"Habitual",IF(Noms_de_les_cases45[[#This Row],[Nivell 
d''us (%)]]&lt;0.3,"Minoritari","Ocasional"))</f>
        <v>Habitual</v>
      </c>
      <c r="M286" s="33" t="s">
        <v>14</v>
      </c>
      <c r="N286" s="33" t="s">
        <v>17</v>
      </c>
      <c r="O286" t="s">
        <v>1218</v>
      </c>
      <c r="P286" t="s">
        <v>1228</v>
      </c>
    </row>
    <row r="287" spans="1:16" x14ac:dyDescent="0.35">
      <c r="A287" s="1">
        <f t="shared" si="5"/>
        <v>286</v>
      </c>
      <c r="B287" s="1" t="s">
        <v>1078</v>
      </c>
      <c r="C287" t="s">
        <v>75</v>
      </c>
      <c r="D287" t="s">
        <v>6</v>
      </c>
      <c r="E287" s="33" t="s">
        <v>81</v>
      </c>
      <c r="F287" s="33" t="s">
        <v>7</v>
      </c>
      <c r="G287" s="33" t="s">
        <v>7</v>
      </c>
      <c r="H287" s="33" t="s">
        <v>7</v>
      </c>
      <c r="I287" s="33" t="s">
        <v>8</v>
      </c>
      <c r="J287" s="33" t="s">
        <v>7</v>
      </c>
      <c r="K287" s="34">
        <v>0.6</v>
      </c>
      <c r="L287" s="34" t="str">
        <f>IF(Noms_de_les_cases45[[#This Row],[Nivell 
d''us (%)]]&gt;0.7,"Habitual",IF(Noms_de_les_cases45[[#This Row],[Nivell 
d''us (%)]]&lt;0.3,"Minoritari","Ocasional"))</f>
        <v>Ocasional</v>
      </c>
      <c r="M287" s="33" t="s">
        <v>14</v>
      </c>
      <c r="N287" s="33" t="s">
        <v>17</v>
      </c>
      <c r="O287" t="s">
        <v>1218</v>
      </c>
      <c r="P287" t="s">
        <v>1228</v>
      </c>
    </row>
    <row r="288" spans="1:16" x14ac:dyDescent="0.35">
      <c r="A288" s="1">
        <f t="shared" si="5"/>
        <v>287</v>
      </c>
      <c r="B288" s="1" t="s">
        <v>382</v>
      </c>
      <c r="C288" t="s">
        <v>110</v>
      </c>
      <c r="D288" t="s">
        <v>86</v>
      </c>
      <c r="E288" s="33" t="s">
        <v>81</v>
      </c>
      <c r="F288" s="33" t="s">
        <v>7</v>
      </c>
      <c r="G288" s="33" t="s">
        <v>7</v>
      </c>
      <c r="H288" s="33" t="s">
        <v>7</v>
      </c>
      <c r="I288" s="33" t="s">
        <v>8</v>
      </c>
      <c r="J288" s="33" t="s">
        <v>8</v>
      </c>
      <c r="K288" s="34">
        <v>0.2</v>
      </c>
      <c r="L288" s="34" t="str">
        <f>IF(Noms_de_les_cases45[[#This Row],[Nivell 
d''us (%)]]&gt;0.7,"Habitual",IF(Noms_de_les_cases45[[#This Row],[Nivell 
d''us (%)]]&lt;0.3,"Minoritari","Ocasional"))</f>
        <v>Minoritari</v>
      </c>
      <c r="M288" s="33" t="s">
        <v>15</v>
      </c>
      <c r="N288" s="33" t="s">
        <v>17</v>
      </c>
      <c r="O288" t="s">
        <v>1218</v>
      </c>
      <c r="P288" t="s">
        <v>1273</v>
      </c>
    </row>
    <row r="289" spans="1:16" x14ac:dyDescent="0.35">
      <c r="A289" s="1">
        <f t="shared" si="5"/>
        <v>288</v>
      </c>
      <c r="B289" s="1" t="s">
        <v>555</v>
      </c>
      <c r="C289" t="s">
        <v>554</v>
      </c>
      <c r="D289" t="s">
        <v>85</v>
      </c>
      <c r="E289" s="33" t="s">
        <v>81</v>
      </c>
      <c r="F289" s="33" t="s">
        <v>7</v>
      </c>
      <c r="G289" s="33" t="s">
        <v>7</v>
      </c>
      <c r="H289" s="33" t="s">
        <v>7</v>
      </c>
      <c r="I289" s="33" t="s">
        <v>8</v>
      </c>
      <c r="J289" s="33" t="s">
        <v>8</v>
      </c>
      <c r="K289" s="34">
        <v>0.4</v>
      </c>
      <c r="L289" s="34" t="str">
        <f>IF(Noms_de_les_cases45[[#This Row],[Nivell 
d''us (%)]]&gt;0.7,"Habitual",IF(Noms_de_les_cases45[[#This Row],[Nivell 
d''us (%)]]&lt;0.3,"Minoritari","Ocasional"))</f>
        <v>Ocasional</v>
      </c>
      <c r="M289" s="33" t="s">
        <v>14</v>
      </c>
      <c r="N289" s="33" t="s">
        <v>17</v>
      </c>
      <c r="O289" t="s">
        <v>1218</v>
      </c>
      <c r="P289" t="s">
        <v>1228</v>
      </c>
    </row>
    <row r="290" spans="1:16" x14ac:dyDescent="0.35">
      <c r="A290" s="1">
        <f t="shared" si="5"/>
        <v>289</v>
      </c>
      <c r="B290" s="1" t="s">
        <v>1488</v>
      </c>
      <c r="C290" t="s">
        <v>288</v>
      </c>
      <c r="D290" t="s">
        <v>92</v>
      </c>
      <c r="E290" s="33" t="s">
        <v>81</v>
      </c>
      <c r="F290" s="33" t="s">
        <v>7</v>
      </c>
      <c r="G290" s="33" t="s">
        <v>7</v>
      </c>
      <c r="H290" s="33" t="s">
        <v>7</v>
      </c>
      <c r="I290" s="33" t="s">
        <v>8</v>
      </c>
      <c r="J290" s="33" t="s">
        <v>8</v>
      </c>
      <c r="K290" s="34">
        <v>0.2</v>
      </c>
      <c r="L290" s="34" t="str">
        <f>IF(Noms_de_les_cases45[[#This Row],[Nivell 
d''us (%)]]&gt;0.7,"Habitual",IF(Noms_de_les_cases45[[#This Row],[Nivell 
d''us (%)]]&lt;0.3,"Minoritari","Ocasional"))</f>
        <v>Minoritari</v>
      </c>
      <c r="M290" s="33" t="s">
        <v>78</v>
      </c>
      <c r="N290" s="33" t="s">
        <v>17</v>
      </c>
      <c r="O290" t="s">
        <v>1218</v>
      </c>
      <c r="P290" t="s">
        <v>1224</v>
      </c>
    </row>
    <row r="291" spans="1:16" x14ac:dyDescent="0.35">
      <c r="A291" s="1">
        <f t="shared" si="5"/>
        <v>290</v>
      </c>
      <c r="B291" s="1" t="s">
        <v>879</v>
      </c>
      <c r="C291" t="s">
        <v>877</v>
      </c>
      <c r="D291" t="s">
        <v>181</v>
      </c>
      <c r="E291" s="33" t="s">
        <v>81</v>
      </c>
      <c r="F291" s="33" t="s">
        <v>7</v>
      </c>
      <c r="G291" s="33" t="s">
        <v>7</v>
      </c>
      <c r="H291" s="33" t="s">
        <v>7</v>
      </c>
      <c r="I291" s="33" t="s">
        <v>8</v>
      </c>
      <c r="J291" s="33" t="s">
        <v>7</v>
      </c>
      <c r="K291" s="34">
        <v>0.6</v>
      </c>
      <c r="L291" s="34" t="str">
        <f>IF(Noms_de_les_cases45[[#This Row],[Nivell 
d''us (%)]]&gt;0.7,"Habitual",IF(Noms_de_les_cases45[[#This Row],[Nivell 
d''us (%)]]&lt;0.3,"Minoritari","Ocasional"))</f>
        <v>Ocasional</v>
      </c>
      <c r="M291" s="33" t="s">
        <v>16</v>
      </c>
      <c r="N291" s="33" t="s">
        <v>19</v>
      </c>
      <c r="O291" t="s">
        <v>1237</v>
      </c>
      <c r="P291" t="s">
        <v>1232</v>
      </c>
    </row>
    <row r="292" spans="1:16" x14ac:dyDescent="0.35">
      <c r="A292" s="1">
        <f t="shared" si="5"/>
        <v>291</v>
      </c>
      <c r="B292" s="1" t="s">
        <v>271</v>
      </c>
      <c r="C292" t="s">
        <v>1216</v>
      </c>
      <c r="D292" t="s">
        <v>92</v>
      </c>
      <c r="E292" s="33" t="s">
        <v>81</v>
      </c>
      <c r="F292" s="33" t="s">
        <v>7</v>
      </c>
      <c r="G292" s="33" t="s">
        <v>7</v>
      </c>
      <c r="H292" s="33" t="s">
        <v>7</v>
      </c>
      <c r="I292" s="33" t="s">
        <v>8</v>
      </c>
      <c r="J292" s="33" t="s">
        <v>8</v>
      </c>
      <c r="K292" s="34">
        <v>0.2</v>
      </c>
      <c r="L292" s="34" t="str">
        <f>IF(Noms_de_les_cases45[[#This Row],[Nivell 
d''us (%)]]&gt;0.7,"Habitual",IF(Noms_de_les_cases45[[#This Row],[Nivell 
d''us (%)]]&lt;0.3,"Minoritari","Ocasional"))</f>
        <v>Minoritari</v>
      </c>
      <c r="M292" s="33" t="s">
        <v>78</v>
      </c>
      <c r="N292" s="33" t="s">
        <v>19</v>
      </c>
      <c r="O292" t="s">
        <v>1238</v>
      </c>
      <c r="P292" t="s">
        <v>1227</v>
      </c>
    </row>
    <row r="293" spans="1:16" x14ac:dyDescent="0.35">
      <c r="A293" s="1">
        <f t="shared" si="5"/>
        <v>292</v>
      </c>
      <c r="B293" s="1" t="s">
        <v>204</v>
      </c>
      <c r="C293" t="s">
        <v>205</v>
      </c>
      <c r="D293" t="s">
        <v>24</v>
      </c>
      <c r="E293" s="33" t="s">
        <v>81</v>
      </c>
      <c r="F293" s="33" t="s">
        <v>7</v>
      </c>
      <c r="G293" s="33" t="s">
        <v>7</v>
      </c>
      <c r="H293" s="33" t="s">
        <v>7</v>
      </c>
      <c r="I293" s="33" t="s">
        <v>7</v>
      </c>
      <c r="J293" s="33" t="s">
        <v>7</v>
      </c>
      <c r="K293" s="34">
        <v>1</v>
      </c>
      <c r="L293" s="34" t="str">
        <f>IF(Noms_de_les_cases45[[#This Row],[Nivell 
d''us (%)]]&gt;0.7,"Habitual",IF(Noms_de_les_cases45[[#This Row],[Nivell 
d''us (%)]]&lt;0.3,"Minoritari","Ocasional"))</f>
        <v>Habitual</v>
      </c>
      <c r="M293" s="33" t="s">
        <v>78</v>
      </c>
      <c r="N293" s="33" t="s">
        <v>17</v>
      </c>
      <c r="O293" t="s">
        <v>1235</v>
      </c>
      <c r="P293" t="s">
        <v>1240</v>
      </c>
    </row>
    <row r="294" spans="1:16" x14ac:dyDescent="0.35">
      <c r="A294" s="1">
        <f t="shared" si="5"/>
        <v>293</v>
      </c>
      <c r="B294" s="1" t="s">
        <v>380</v>
      </c>
      <c r="C294" t="s">
        <v>378</v>
      </c>
      <c r="D294" t="s">
        <v>86</v>
      </c>
      <c r="E294" s="33" t="s">
        <v>81</v>
      </c>
      <c r="F294" s="33" t="s">
        <v>7</v>
      </c>
      <c r="G294" s="33" t="s">
        <v>7</v>
      </c>
      <c r="H294" s="33" t="s">
        <v>7</v>
      </c>
      <c r="I294" s="33" t="s">
        <v>8</v>
      </c>
      <c r="J294" s="33" t="s">
        <v>8</v>
      </c>
      <c r="K294" s="34">
        <v>0.2</v>
      </c>
      <c r="L294" s="34" t="str">
        <f>IF(Noms_de_les_cases45[[#This Row],[Nivell 
d''us (%)]]&gt;0.7,"Habitual",IF(Noms_de_les_cases45[[#This Row],[Nivell 
d''us (%)]]&lt;0.3,"Minoritari","Ocasional"))</f>
        <v>Minoritari</v>
      </c>
      <c r="M294" s="33" t="s">
        <v>14</v>
      </c>
      <c r="N294" s="33" t="s">
        <v>17</v>
      </c>
      <c r="O294" t="s">
        <v>1219</v>
      </c>
      <c r="P294" t="s">
        <v>1225</v>
      </c>
    </row>
    <row r="295" spans="1:16" x14ac:dyDescent="0.35">
      <c r="A295" s="1">
        <f t="shared" si="5"/>
        <v>294</v>
      </c>
      <c r="B295" s="1" t="s">
        <v>242</v>
      </c>
      <c r="C295" t="s">
        <v>240</v>
      </c>
      <c r="D295" t="s">
        <v>88</v>
      </c>
      <c r="E295" s="33" t="s">
        <v>81</v>
      </c>
      <c r="F295" s="33" t="s">
        <v>7</v>
      </c>
      <c r="G295" s="33" t="s">
        <v>7</v>
      </c>
      <c r="H295" s="33" t="s">
        <v>7</v>
      </c>
      <c r="I295" s="33" t="s">
        <v>8</v>
      </c>
      <c r="J295" s="33" t="s">
        <v>7</v>
      </c>
      <c r="K295" s="34">
        <v>0.6</v>
      </c>
      <c r="L295" s="34" t="str">
        <f>IF(Noms_de_les_cases45[[#This Row],[Nivell 
d''us (%)]]&gt;0.7,"Habitual",IF(Noms_de_les_cases45[[#This Row],[Nivell 
d''us (%)]]&lt;0.3,"Minoritari","Ocasional"))</f>
        <v>Ocasional</v>
      </c>
      <c r="M295" s="33" t="s">
        <v>78</v>
      </c>
      <c r="N295" s="33" t="s">
        <v>19</v>
      </c>
      <c r="O295" t="s">
        <v>1219</v>
      </c>
      <c r="P295" t="s">
        <v>1225</v>
      </c>
    </row>
    <row r="296" spans="1:16" x14ac:dyDescent="0.35">
      <c r="A296" s="1">
        <f t="shared" si="5"/>
        <v>295</v>
      </c>
      <c r="B296" s="1" t="s">
        <v>1480</v>
      </c>
      <c r="C296" t="s">
        <v>148</v>
      </c>
      <c r="D296" t="s">
        <v>88</v>
      </c>
      <c r="E296" s="33" t="s">
        <v>81</v>
      </c>
      <c r="F296" s="33" t="s">
        <v>7</v>
      </c>
      <c r="G296" s="33" t="s">
        <v>8</v>
      </c>
      <c r="H296" s="33" t="s">
        <v>7</v>
      </c>
      <c r="I296" s="33" t="s">
        <v>8</v>
      </c>
      <c r="J296" s="33" t="s">
        <v>8</v>
      </c>
      <c r="K296" s="34">
        <v>0.2</v>
      </c>
      <c r="L296" s="34" t="str">
        <f>IF(Noms_de_les_cases45[[#This Row],[Nivell 
d''us (%)]]&gt;0.7,"Habitual",IF(Noms_de_les_cases45[[#This Row],[Nivell 
d''us (%)]]&lt;0.3,"Minoritari","Ocasional"))</f>
        <v>Minoritari</v>
      </c>
      <c r="M296" s="33" t="s">
        <v>78</v>
      </c>
      <c r="N296" s="33" t="s">
        <v>17</v>
      </c>
      <c r="O296" t="s">
        <v>1219</v>
      </c>
      <c r="P296" t="s">
        <v>1225</v>
      </c>
    </row>
    <row r="297" spans="1:16" x14ac:dyDescent="0.35">
      <c r="A297" s="1">
        <f t="shared" si="5"/>
        <v>296</v>
      </c>
      <c r="B297" s="1" t="s">
        <v>599</v>
      </c>
      <c r="C297" t="s">
        <v>606</v>
      </c>
      <c r="D297" t="s">
        <v>85</v>
      </c>
      <c r="E297" s="33" t="s">
        <v>81</v>
      </c>
      <c r="F297" s="33" t="s">
        <v>7</v>
      </c>
      <c r="G297" s="33" t="s">
        <v>7</v>
      </c>
      <c r="H297" s="33" t="s">
        <v>7</v>
      </c>
      <c r="I297" s="33" t="s">
        <v>7</v>
      </c>
      <c r="J297" s="33" t="s">
        <v>7</v>
      </c>
      <c r="K297" s="34">
        <v>0.6</v>
      </c>
      <c r="L297" s="34" t="str">
        <f>IF(Noms_de_les_cases45[[#This Row],[Nivell 
d''us (%)]]&gt;0.7,"Habitual",IF(Noms_de_les_cases45[[#This Row],[Nivell 
d''us (%)]]&lt;0.3,"Minoritari","Ocasional"))</f>
        <v>Ocasional</v>
      </c>
      <c r="M297" s="33" t="s">
        <v>78</v>
      </c>
      <c r="N297" s="33" t="s">
        <v>17</v>
      </c>
      <c r="O297" t="s">
        <v>1235</v>
      </c>
      <c r="P297" t="s">
        <v>1226</v>
      </c>
    </row>
    <row r="298" spans="1:16" x14ac:dyDescent="0.35">
      <c r="A298" s="1">
        <f t="shared" si="5"/>
        <v>297</v>
      </c>
      <c r="B298" s="1" t="s">
        <v>1123</v>
      </c>
      <c r="C298" t="s">
        <v>293</v>
      </c>
      <c r="D298" t="s">
        <v>92</v>
      </c>
      <c r="E298" s="33" t="s">
        <v>81</v>
      </c>
      <c r="F298" s="33" t="s">
        <v>7</v>
      </c>
      <c r="G298" s="33" t="s">
        <v>7</v>
      </c>
      <c r="H298" s="33" t="s">
        <v>7</v>
      </c>
      <c r="I298" s="33" t="s">
        <v>7</v>
      </c>
      <c r="J298" s="33" t="s">
        <v>8</v>
      </c>
      <c r="K298" s="34">
        <v>0.4</v>
      </c>
      <c r="L298" s="34" t="str">
        <f>IF(Noms_de_les_cases45[[#This Row],[Nivell 
d''us (%)]]&gt;0.7,"Habitual",IF(Noms_de_les_cases45[[#This Row],[Nivell 
d''us (%)]]&lt;0.3,"Minoritari","Ocasional"))</f>
        <v>Ocasional</v>
      </c>
      <c r="M298" s="33" t="s">
        <v>78</v>
      </c>
      <c r="N298" s="33" t="s">
        <v>17</v>
      </c>
      <c r="O298" t="s">
        <v>1235</v>
      </c>
      <c r="P298" t="s">
        <v>1226</v>
      </c>
    </row>
    <row r="299" spans="1:16" x14ac:dyDescent="0.35">
      <c r="A299" s="1">
        <f t="shared" si="5"/>
        <v>298</v>
      </c>
      <c r="B299" s="1" t="s">
        <v>1173</v>
      </c>
      <c r="C299" t="s">
        <v>297</v>
      </c>
      <c r="D299" t="s">
        <v>92</v>
      </c>
      <c r="E299" s="33" t="s">
        <v>81</v>
      </c>
      <c r="F299" s="33" t="s">
        <v>7</v>
      </c>
      <c r="G299" s="33" t="s">
        <v>7</v>
      </c>
      <c r="H299" s="33" t="s">
        <v>7</v>
      </c>
      <c r="I299" s="33" t="s">
        <v>8</v>
      </c>
      <c r="J299" s="33" t="s">
        <v>8</v>
      </c>
      <c r="K299" s="34">
        <v>0.2</v>
      </c>
      <c r="L299" s="34" t="str">
        <f>IF(Noms_de_les_cases45[[#This Row],[Nivell 
d''us (%)]]&gt;0.7,"Habitual",IF(Noms_de_les_cases45[[#This Row],[Nivell 
d''us (%)]]&lt;0.3,"Minoritari","Ocasional"))</f>
        <v>Minoritari</v>
      </c>
      <c r="M299" s="33" t="s">
        <v>78</v>
      </c>
      <c r="N299" s="33" t="s">
        <v>17</v>
      </c>
      <c r="O299" t="s">
        <v>1219</v>
      </c>
      <c r="P299" t="s">
        <v>1225</v>
      </c>
    </row>
    <row r="300" spans="1:16" x14ac:dyDescent="0.35">
      <c r="A300" s="1">
        <f t="shared" si="5"/>
        <v>299</v>
      </c>
      <c r="B300" s="1" t="s">
        <v>1302</v>
      </c>
      <c r="C300" t="s">
        <v>707</v>
      </c>
      <c r="D300" t="s">
        <v>84</v>
      </c>
      <c r="E300" s="33" t="s">
        <v>81</v>
      </c>
      <c r="F300" s="33" t="s">
        <v>7</v>
      </c>
      <c r="G300" s="33" t="s">
        <v>7</v>
      </c>
      <c r="H300" s="33" t="s">
        <v>7</v>
      </c>
      <c r="I300" s="33" t="s">
        <v>8</v>
      </c>
      <c r="J300" s="33" t="s">
        <v>8</v>
      </c>
      <c r="K300" s="34">
        <v>0.4</v>
      </c>
      <c r="L300" s="34" t="str">
        <f>IF(Noms_de_les_cases45[[#This Row],[Nivell 
d''us (%)]]&gt;0.7,"Habitual",IF(Noms_de_les_cases45[[#This Row],[Nivell 
d''us (%)]]&lt;0.3,"Minoritari","Ocasional"))</f>
        <v>Ocasional</v>
      </c>
      <c r="M300" s="33" t="s">
        <v>78</v>
      </c>
      <c r="N300" s="33" t="s">
        <v>19</v>
      </c>
      <c r="O300" t="s">
        <v>1219</v>
      </c>
      <c r="P300" t="s">
        <v>1225</v>
      </c>
    </row>
    <row r="301" spans="1:16" x14ac:dyDescent="0.35">
      <c r="A301" s="1">
        <f t="shared" si="5"/>
        <v>300</v>
      </c>
      <c r="B301" s="1" t="s">
        <v>54</v>
      </c>
      <c r="C301" t="s">
        <v>55</v>
      </c>
      <c r="D301" t="s">
        <v>6</v>
      </c>
      <c r="E301" s="33" t="s">
        <v>81</v>
      </c>
      <c r="F301" s="33" t="s">
        <v>7</v>
      </c>
      <c r="G301" s="33" t="s">
        <v>7</v>
      </c>
      <c r="H301" s="33" t="s">
        <v>7</v>
      </c>
      <c r="I301" s="33" t="s">
        <v>7</v>
      </c>
      <c r="J301" s="33" t="s">
        <v>7</v>
      </c>
      <c r="K301" s="34">
        <v>0.8</v>
      </c>
      <c r="L301" s="34" t="str">
        <f>IF(Noms_de_les_cases45[[#This Row],[Nivell 
d''us (%)]]&gt;0.7,"Habitual",IF(Noms_de_les_cases45[[#This Row],[Nivell 
d''us (%)]]&lt;0.3,"Minoritari","Ocasional"))</f>
        <v>Habitual</v>
      </c>
      <c r="M301" s="33" t="s">
        <v>14</v>
      </c>
      <c r="N301" s="33" t="s">
        <v>17</v>
      </c>
      <c r="O301" t="s">
        <v>1218</v>
      </c>
      <c r="P301" t="s">
        <v>1228</v>
      </c>
    </row>
    <row r="302" spans="1:16" x14ac:dyDescent="0.35">
      <c r="A302" s="1">
        <f t="shared" si="5"/>
        <v>301</v>
      </c>
      <c r="B302" s="1" t="s">
        <v>752</v>
      </c>
      <c r="C302" t="s">
        <v>753</v>
      </c>
      <c r="D302" t="s">
        <v>84</v>
      </c>
      <c r="E302" s="33" t="s">
        <v>81</v>
      </c>
      <c r="F302" s="33" t="s">
        <v>7</v>
      </c>
      <c r="G302" s="33" t="s">
        <v>7</v>
      </c>
      <c r="H302" s="33" t="s">
        <v>8</v>
      </c>
      <c r="I302" s="33" t="s">
        <v>7</v>
      </c>
      <c r="J302" s="33" t="s">
        <v>7</v>
      </c>
      <c r="K302" s="34">
        <v>0.6</v>
      </c>
      <c r="L302" s="34" t="str">
        <f>IF(Noms_de_les_cases45[[#This Row],[Nivell 
d''us (%)]]&gt;0.7,"Habitual",IF(Noms_de_les_cases45[[#This Row],[Nivell 
d''us (%)]]&lt;0.3,"Minoritari","Ocasional"))</f>
        <v>Ocasional</v>
      </c>
      <c r="M302" s="33" t="s">
        <v>78</v>
      </c>
      <c r="N302" s="33" t="s">
        <v>17</v>
      </c>
      <c r="O302" t="s">
        <v>1235</v>
      </c>
      <c r="P302" t="s">
        <v>1226</v>
      </c>
    </row>
    <row r="303" spans="1:16" x14ac:dyDescent="0.35">
      <c r="A303" s="1">
        <f t="shared" si="5"/>
        <v>302</v>
      </c>
      <c r="B303" s="1" t="s">
        <v>1258</v>
      </c>
      <c r="C303" t="s">
        <v>1259</v>
      </c>
      <c r="D303" t="s">
        <v>24</v>
      </c>
      <c r="E303" s="33" t="s">
        <v>81</v>
      </c>
      <c r="F303" s="33" t="s">
        <v>7</v>
      </c>
      <c r="G303" s="33" t="s">
        <v>8</v>
      </c>
      <c r="H303" s="33" t="s">
        <v>7</v>
      </c>
      <c r="I303" s="33" t="s">
        <v>8</v>
      </c>
      <c r="J303" s="33" t="s">
        <v>8</v>
      </c>
      <c r="K303" s="34">
        <v>0.4</v>
      </c>
      <c r="L303" s="34" t="str">
        <f>IF(Noms_de_les_cases45[[#This Row],[Nivell 
d''us (%)]]&gt;0.7,"Habitual",IF(Noms_de_les_cases45[[#This Row],[Nivell 
d''us (%)]]&lt;0.3,"Minoritari","Ocasional"))</f>
        <v>Ocasional</v>
      </c>
      <c r="M303" s="33" t="s">
        <v>78</v>
      </c>
      <c r="N303" s="33" t="s">
        <v>18</v>
      </c>
      <c r="O303" t="s">
        <v>1218</v>
      </c>
      <c r="P303" t="s">
        <v>1224</v>
      </c>
    </row>
    <row r="304" spans="1:16" x14ac:dyDescent="0.35">
      <c r="A304" s="1">
        <f t="shared" si="5"/>
        <v>303</v>
      </c>
      <c r="B304" s="1" t="s">
        <v>22</v>
      </c>
      <c r="C304" t="s">
        <v>23</v>
      </c>
      <c r="D304" t="s">
        <v>24</v>
      </c>
      <c r="E304" s="33" t="s">
        <v>81</v>
      </c>
      <c r="F304" s="33" t="s">
        <v>7</v>
      </c>
      <c r="G304" s="33" t="s">
        <v>7</v>
      </c>
      <c r="H304" s="33" t="s">
        <v>7</v>
      </c>
      <c r="I304" s="33" t="s">
        <v>7</v>
      </c>
      <c r="J304" s="33" t="s">
        <v>7</v>
      </c>
      <c r="K304" s="34">
        <v>0.8</v>
      </c>
      <c r="L304" s="34" t="str">
        <f>IF(Noms_de_les_cases45[[#This Row],[Nivell 
d''us (%)]]&gt;0.7,"Habitual",IF(Noms_de_les_cases45[[#This Row],[Nivell 
d''us (%)]]&lt;0.3,"Minoritari","Ocasional"))</f>
        <v>Habitual</v>
      </c>
      <c r="M304" s="33" t="s">
        <v>14</v>
      </c>
      <c r="N304" s="33" t="s">
        <v>17</v>
      </c>
      <c r="O304" t="s">
        <v>1218</v>
      </c>
      <c r="P304" t="s">
        <v>1228</v>
      </c>
    </row>
    <row r="305" spans="1:16" x14ac:dyDescent="0.35">
      <c r="A305" s="1">
        <f t="shared" si="5"/>
        <v>304</v>
      </c>
      <c r="B305" s="1" t="s">
        <v>1280</v>
      </c>
      <c r="C305" t="s">
        <v>1275</v>
      </c>
      <c r="D305" t="s">
        <v>84</v>
      </c>
      <c r="E305" s="33" t="s">
        <v>81</v>
      </c>
      <c r="F305" s="33" t="s">
        <v>7</v>
      </c>
      <c r="G305" s="33" t="s">
        <v>7</v>
      </c>
      <c r="H305" s="33" t="s">
        <v>7</v>
      </c>
      <c r="I305" s="33" t="s">
        <v>8</v>
      </c>
      <c r="J305" s="33" t="s">
        <v>7</v>
      </c>
      <c r="K305" s="34">
        <v>0.6</v>
      </c>
      <c r="L305" s="34" t="str">
        <f>IF(Noms_de_les_cases45[[#This Row],[Nivell 
d''us (%)]]&gt;0.7,"Habitual",IF(Noms_de_les_cases45[[#This Row],[Nivell 
d''us (%)]]&lt;0.3,"Minoritari","Ocasional"))</f>
        <v>Ocasional</v>
      </c>
      <c r="M305" s="33" t="s">
        <v>16</v>
      </c>
      <c r="N305" s="33" t="s">
        <v>17</v>
      </c>
      <c r="O305" t="s">
        <v>1221</v>
      </c>
      <c r="P305" t="s">
        <v>1239</v>
      </c>
    </row>
    <row r="306" spans="1:16" x14ac:dyDescent="0.35">
      <c r="A306" s="1">
        <f t="shared" si="5"/>
        <v>305</v>
      </c>
      <c r="B306" s="1" t="s">
        <v>1544</v>
      </c>
      <c r="C306" t="s">
        <v>435</v>
      </c>
      <c r="D306" t="s">
        <v>86</v>
      </c>
      <c r="E306" s="33" t="s">
        <v>81</v>
      </c>
      <c r="F306" s="33" t="s">
        <v>7</v>
      </c>
      <c r="G306" s="33" t="s">
        <v>7</v>
      </c>
      <c r="H306" s="33" t="s">
        <v>7</v>
      </c>
      <c r="I306" s="33" t="s">
        <v>8</v>
      </c>
      <c r="J306" s="33" t="s">
        <v>8</v>
      </c>
      <c r="K306" s="34">
        <v>0.2</v>
      </c>
      <c r="L306" s="34" t="str">
        <f>IF(Noms_de_les_cases45[[#This Row],[Nivell 
d''us (%)]]&gt;0.7,"Habitual",IF(Noms_de_les_cases45[[#This Row],[Nivell 
d''us (%)]]&lt;0.3,"Minoritari","Ocasional"))</f>
        <v>Minoritari</v>
      </c>
      <c r="M306" s="33" t="s">
        <v>15</v>
      </c>
      <c r="N306" s="33" t="s">
        <v>17</v>
      </c>
      <c r="O306" t="s">
        <v>1221</v>
      </c>
      <c r="P306" t="s">
        <v>1270</v>
      </c>
    </row>
    <row r="307" spans="1:16" x14ac:dyDescent="0.35">
      <c r="A307" s="1">
        <f t="shared" si="5"/>
        <v>306</v>
      </c>
      <c r="B307" s="1" t="s">
        <v>1504</v>
      </c>
      <c r="C307" t="s">
        <v>137</v>
      </c>
      <c r="D307" t="s">
        <v>90</v>
      </c>
      <c r="E307" s="33" t="s">
        <v>81</v>
      </c>
      <c r="F307" s="33" t="s">
        <v>7</v>
      </c>
      <c r="G307" s="33" t="s">
        <v>7</v>
      </c>
      <c r="H307" s="33" t="s">
        <v>7</v>
      </c>
      <c r="I307" s="33" t="s">
        <v>8</v>
      </c>
      <c r="J307" s="33" t="s">
        <v>8</v>
      </c>
      <c r="K307" s="34">
        <v>0.2</v>
      </c>
      <c r="L307" s="34" t="str">
        <f>IF(Noms_de_les_cases45[[#This Row],[Nivell 
d''us (%)]]&gt;0.7,"Habitual",IF(Noms_de_les_cases45[[#This Row],[Nivell 
d''us (%)]]&lt;0.3,"Minoritari","Ocasional"))</f>
        <v>Minoritari</v>
      </c>
      <c r="M307" s="33" t="s">
        <v>15</v>
      </c>
      <c r="N307" s="33" t="s">
        <v>17</v>
      </c>
      <c r="O307" t="s">
        <v>1221</v>
      </c>
      <c r="P307" t="s">
        <v>1270</v>
      </c>
    </row>
    <row r="308" spans="1:16" x14ac:dyDescent="0.35">
      <c r="A308" s="1">
        <f t="shared" si="5"/>
        <v>307</v>
      </c>
      <c r="B308" s="1" t="s">
        <v>441</v>
      </c>
      <c r="C308" t="s">
        <v>442</v>
      </c>
      <c r="D308" t="s">
        <v>86</v>
      </c>
      <c r="E308" s="33" t="s">
        <v>81</v>
      </c>
      <c r="F308" s="33" t="s">
        <v>7</v>
      </c>
      <c r="G308" s="33" t="s">
        <v>7</v>
      </c>
      <c r="H308" s="33" t="s">
        <v>7</v>
      </c>
      <c r="I308" s="33" t="s">
        <v>7</v>
      </c>
      <c r="J308" s="33" t="s">
        <v>7</v>
      </c>
      <c r="K308" s="34">
        <v>0.8</v>
      </c>
      <c r="L308" s="34" t="str">
        <f>IF(Noms_de_les_cases45[[#This Row],[Nivell 
d''us (%)]]&gt;0.7,"Habitual",IF(Noms_de_les_cases45[[#This Row],[Nivell 
d''us (%)]]&lt;0.3,"Minoritari","Ocasional"))</f>
        <v>Habitual</v>
      </c>
      <c r="M308" s="33" t="s">
        <v>78</v>
      </c>
      <c r="N308" s="33" t="s">
        <v>18</v>
      </c>
      <c r="O308" t="s">
        <v>1218</v>
      </c>
      <c r="P308" t="s">
        <v>1224</v>
      </c>
    </row>
    <row r="309" spans="1:16" x14ac:dyDescent="0.35">
      <c r="A309" s="1">
        <f t="shared" si="5"/>
        <v>308</v>
      </c>
      <c r="B309" s="1" t="s">
        <v>234</v>
      </c>
      <c r="C309" t="s">
        <v>235</v>
      </c>
      <c r="D309" t="s">
        <v>88</v>
      </c>
      <c r="E309" s="33" t="s">
        <v>81</v>
      </c>
      <c r="F309" s="33" t="s">
        <v>7</v>
      </c>
      <c r="G309" s="33" t="s">
        <v>7</v>
      </c>
      <c r="H309" s="33" t="s">
        <v>7</v>
      </c>
      <c r="I309" s="33" t="s">
        <v>7</v>
      </c>
      <c r="J309" s="33" t="s">
        <v>7</v>
      </c>
      <c r="K309" s="34">
        <v>0.8</v>
      </c>
      <c r="L309" s="34" t="str">
        <f>IF(Noms_de_les_cases45[[#This Row],[Nivell 
d''us (%)]]&gt;0.7,"Habitual",IF(Noms_de_les_cases45[[#This Row],[Nivell 
d''us (%)]]&lt;0.3,"Minoritari","Ocasional"))</f>
        <v>Habitual</v>
      </c>
      <c r="M309" s="33" t="s">
        <v>16</v>
      </c>
      <c r="N309" s="33" t="s">
        <v>19</v>
      </c>
      <c r="O309" t="s">
        <v>1221</v>
      </c>
      <c r="P309" t="s">
        <v>1239</v>
      </c>
    </row>
    <row r="310" spans="1:16" x14ac:dyDescent="0.35">
      <c r="A310" s="1">
        <f t="shared" si="5"/>
        <v>309</v>
      </c>
      <c r="B310" s="1" t="s">
        <v>302</v>
      </c>
      <c r="C310" t="s">
        <v>235</v>
      </c>
      <c r="D310" t="s">
        <v>88</v>
      </c>
      <c r="E310" s="33" t="s">
        <v>81</v>
      </c>
      <c r="F310" s="33" t="s">
        <v>7</v>
      </c>
      <c r="G310" s="33" t="s">
        <v>7</v>
      </c>
      <c r="H310" s="33" t="s">
        <v>7</v>
      </c>
      <c r="I310" s="33" t="s">
        <v>8</v>
      </c>
      <c r="J310" s="33" t="s">
        <v>8</v>
      </c>
      <c r="K310" s="34">
        <v>0.2</v>
      </c>
      <c r="L310" s="34" t="str">
        <f>IF(Noms_de_les_cases45[[#This Row],[Nivell 
d''us (%)]]&gt;0.7,"Habitual",IF(Noms_de_les_cases45[[#This Row],[Nivell 
d''us (%)]]&lt;0.3,"Minoritari","Ocasional"))</f>
        <v>Minoritari</v>
      </c>
      <c r="M310" s="33" t="s">
        <v>14</v>
      </c>
      <c r="N310" s="33" t="s">
        <v>17</v>
      </c>
      <c r="O310" t="s">
        <v>1218</v>
      </c>
      <c r="P310" t="s">
        <v>1228</v>
      </c>
    </row>
    <row r="311" spans="1:16" x14ac:dyDescent="0.35">
      <c r="A311" s="1">
        <f t="shared" si="5"/>
        <v>310</v>
      </c>
      <c r="B311" s="1" t="s">
        <v>1281</v>
      </c>
      <c r="C311" t="s">
        <v>1275</v>
      </c>
      <c r="D311" t="s">
        <v>84</v>
      </c>
      <c r="E311" s="33" t="s">
        <v>81</v>
      </c>
      <c r="F311" s="33" t="s">
        <v>7</v>
      </c>
      <c r="G311" s="33" t="s">
        <v>7</v>
      </c>
      <c r="H311" s="33" t="s">
        <v>7</v>
      </c>
      <c r="I311" s="33" t="s">
        <v>8</v>
      </c>
      <c r="J311" s="33" t="s">
        <v>7</v>
      </c>
      <c r="K311" s="34">
        <v>0.6</v>
      </c>
      <c r="L311" s="34" t="str">
        <f>IF(Noms_de_les_cases45[[#This Row],[Nivell 
d''us (%)]]&gt;0.7,"Habitual",IF(Noms_de_les_cases45[[#This Row],[Nivell 
d''us (%)]]&lt;0.3,"Minoritari","Ocasional"))</f>
        <v>Ocasional</v>
      </c>
      <c r="M311" s="33" t="s">
        <v>16</v>
      </c>
      <c r="N311" s="33" t="s">
        <v>17</v>
      </c>
      <c r="O311" t="s">
        <v>1221</v>
      </c>
      <c r="P311" t="s">
        <v>1239</v>
      </c>
    </row>
    <row r="312" spans="1:16" x14ac:dyDescent="0.35">
      <c r="A312" s="1">
        <f t="shared" si="5"/>
        <v>311</v>
      </c>
      <c r="B312" s="1" t="s">
        <v>743</v>
      </c>
      <c r="C312" t="s">
        <v>744</v>
      </c>
      <c r="D312" t="s">
        <v>84</v>
      </c>
      <c r="E312" s="33" t="s">
        <v>81</v>
      </c>
      <c r="F312" s="33" t="s">
        <v>7</v>
      </c>
      <c r="G312" s="33" t="s">
        <v>7</v>
      </c>
      <c r="H312" s="33" t="s">
        <v>8</v>
      </c>
      <c r="I312" s="33" t="s">
        <v>7</v>
      </c>
      <c r="J312" s="33" t="s">
        <v>7</v>
      </c>
      <c r="K312" s="34">
        <v>0.6</v>
      </c>
      <c r="L312" s="34" t="str">
        <f>IF(Noms_de_les_cases45[[#This Row],[Nivell 
d''us (%)]]&gt;0.7,"Habitual",IF(Noms_de_les_cases45[[#This Row],[Nivell 
d''us (%)]]&lt;0.3,"Minoritari","Ocasional"))</f>
        <v>Ocasional</v>
      </c>
      <c r="M312" s="33" t="s">
        <v>78</v>
      </c>
      <c r="N312" s="33" t="s">
        <v>17</v>
      </c>
      <c r="O312" t="s">
        <v>1218</v>
      </c>
      <c r="P312" t="s">
        <v>1224</v>
      </c>
    </row>
    <row r="313" spans="1:16" x14ac:dyDescent="0.35">
      <c r="A313" s="1">
        <f t="shared" si="5"/>
        <v>312</v>
      </c>
      <c r="B313" s="1" t="s">
        <v>569</v>
      </c>
      <c r="C313" t="s">
        <v>570</v>
      </c>
      <c r="D313" t="s">
        <v>85</v>
      </c>
      <c r="E313" s="33" t="s">
        <v>81</v>
      </c>
      <c r="F313" s="33" t="s">
        <v>7</v>
      </c>
      <c r="G313" s="33" t="s">
        <v>7</v>
      </c>
      <c r="H313" s="33" t="s">
        <v>7</v>
      </c>
      <c r="I313" s="33" t="s">
        <v>7</v>
      </c>
      <c r="J313" s="33" t="s">
        <v>7</v>
      </c>
      <c r="K313" s="34">
        <v>1</v>
      </c>
      <c r="L313" s="34" t="str">
        <f>IF(Noms_de_les_cases45[[#This Row],[Nivell 
d''us (%)]]&gt;0.7,"Habitual",IF(Noms_de_les_cases45[[#This Row],[Nivell 
d''us (%)]]&lt;0.3,"Minoritari","Ocasional"))</f>
        <v>Habitual</v>
      </c>
      <c r="M313" s="33" t="s">
        <v>14</v>
      </c>
      <c r="N313" s="33" t="s">
        <v>17</v>
      </c>
      <c r="O313" t="s">
        <v>1218</v>
      </c>
      <c r="P313" t="s">
        <v>1228</v>
      </c>
    </row>
    <row r="314" spans="1:16" x14ac:dyDescent="0.35">
      <c r="A314" s="1">
        <f t="shared" si="5"/>
        <v>313</v>
      </c>
      <c r="B314" s="1" t="s">
        <v>197</v>
      </c>
      <c r="C314" t="s">
        <v>198</v>
      </c>
      <c r="D314" t="s">
        <v>24</v>
      </c>
      <c r="E314" s="33" t="s">
        <v>81</v>
      </c>
      <c r="F314" s="33" t="s">
        <v>7</v>
      </c>
      <c r="G314" s="33" t="s">
        <v>7</v>
      </c>
      <c r="H314" s="33" t="s">
        <v>7</v>
      </c>
      <c r="I314" s="33" t="s">
        <v>7</v>
      </c>
      <c r="J314" s="33" t="s">
        <v>7</v>
      </c>
      <c r="K314" s="34">
        <v>0.6</v>
      </c>
      <c r="L314" s="34" t="str">
        <f>IF(Noms_de_les_cases45[[#This Row],[Nivell 
d''us (%)]]&gt;0.7,"Habitual",IF(Noms_de_les_cases45[[#This Row],[Nivell 
d''us (%)]]&lt;0.3,"Minoritari","Ocasional"))</f>
        <v>Ocasional</v>
      </c>
      <c r="M314" s="33" t="s">
        <v>14</v>
      </c>
      <c r="N314" s="33" t="s">
        <v>17</v>
      </c>
      <c r="O314" t="s">
        <v>1218</v>
      </c>
      <c r="P314" t="s">
        <v>1228</v>
      </c>
    </row>
    <row r="315" spans="1:16" x14ac:dyDescent="0.35">
      <c r="A315" s="1">
        <f t="shared" si="5"/>
        <v>314</v>
      </c>
      <c r="B315" s="1" t="s">
        <v>158</v>
      </c>
      <c r="C315" t="s">
        <v>27</v>
      </c>
      <c r="D315" t="s">
        <v>24</v>
      </c>
      <c r="E315" s="33" t="s">
        <v>81</v>
      </c>
      <c r="F315" s="33" t="s">
        <v>7</v>
      </c>
      <c r="G315" s="33" t="s">
        <v>7</v>
      </c>
      <c r="H315" s="33" t="s">
        <v>7</v>
      </c>
      <c r="I315" s="33" t="s">
        <v>8</v>
      </c>
      <c r="J315" s="33" t="s">
        <v>8</v>
      </c>
      <c r="K315" s="34">
        <v>0.2</v>
      </c>
      <c r="L315" s="34" t="str">
        <f>IF(Noms_de_les_cases45[[#This Row],[Nivell 
d''us (%)]]&gt;0.7,"Habitual",IF(Noms_de_les_cases45[[#This Row],[Nivell 
d''us (%)]]&lt;0.3,"Minoritari","Ocasional"))</f>
        <v>Minoritari</v>
      </c>
      <c r="M315" s="33" t="s">
        <v>14</v>
      </c>
      <c r="N315" s="33" t="s">
        <v>17</v>
      </c>
      <c r="O315" t="s">
        <v>1218</v>
      </c>
      <c r="P315" t="s">
        <v>1228</v>
      </c>
    </row>
    <row r="316" spans="1:16" x14ac:dyDescent="0.35">
      <c r="A316" s="1">
        <f t="shared" si="5"/>
        <v>315</v>
      </c>
      <c r="B316" s="1" t="s">
        <v>452</v>
      </c>
      <c r="C316" t="s">
        <v>451</v>
      </c>
      <c r="D316" t="s">
        <v>86</v>
      </c>
      <c r="E316" s="33" t="s">
        <v>81</v>
      </c>
      <c r="F316" s="33" t="s">
        <v>7</v>
      </c>
      <c r="G316" s="33" t="s">
        <v>7</v>
      </c>
      <c r="H316" s="33" t="s">
        <v>7</v>
      </c>
      <c r="I316" s="33" t="s">
        <v>8</v>
      </c>
      <c r="J316" s="33" t="s">
        <v>8</v>
      </c>
      <c r="K316" s="34">
        <v>0.4</v>
      </c>
      <c r="L316" s="34" t="str">
        <f>IF(Noms_de_les_cases45[[#This Row],[Nivell 
d''us (%)]]&gt;0.7,"Habitual",IF(Noms_de_les_cases45[[#This Row],[Nivell 
d''us (%)]]&lt;0.3,"Minoritari","Ocasional"))</f>
        <v>Ocasional</v>
      </c>
      <c r="M316" s="33" t="s">
        <v>78</v>
      </c>
      <c r="N316" s="33" t="s">
        <v>17</v>
      </c>
      <c r="O316" t="s">
        <v>1235</v>
      </c>
      <c r="P316" t="s">
        <v>1226</v>
      </c>
    </row>
    <row r="317" spans="1:16" x14ac:dyDescent="0.35">
      <c r="A317" s="1">
        <f t="shared" si="5"/>
        <v>316</v>
      </c>
      <c r="B317" s="1" t="s">
        <v>1513</v>
      </c>
      <c r="C317" t="s">
        <v>383</v>
      </c>
      <c r="D317" t="s">
        <v>92</v>
      </c>
      <c r="E317" s="33" t="s">
        <v>81</v>
      </c>
      <c r="F317" s="33" t="s">
        <v>7</v>
      </c>
      <c r="G317" s="33" t="s">
        <v>7</v>
      </c>
      <c r="H317" s="33" t="s">
        <v>7</v>
      </c>
      <c r="I317" s="33" t="s">
        <v>8</v>
      </c>
      <c r="J317" s="33" t="s">
        <v>8</v>
      </c>
      <c r="K317" s="34">
        <v>0.2</v>
      </c>
      <c r="L317" s="34" t="str">
        <f>IF(Noms_de_les_cases45[[#This Row],[Nivell 
d''us (%)]]&gt;0.7,"Habitual",IF(Noms_de_les_cases45[[#This Row],[Nivell 
d''us (%)]]&lt;0.3,"Minoritari","Ocasional"))</f>
        <v>Minoritari</v>
      </c>
      <c r="M317" s="33" t="s">
        <v>14</v>
      </c>
      <c r="N317" s="33" t="s">
        <v>17</v>
      </c>
      <c r="O317" t="s">
        <v>1218</v>
      </c>
      <c r="P317" t="s">
        <v>1224</v>
      </c>
    </row>
    <row r="318" spans="1:16" x14ac:dyDescent="0.35">
      <c r="A318" s="1">
        <f t="shared" si="5"/>
        <v>317</v>
      </c>
      <c r="B318" s="1" t="s">
        <v>1470</v>
      </c>
      <c r="C318" t="s">
        <v>973</v>
      </c>
      <c r="D318" t="s">
        <v>89</v>
      </c>
      <c r="E318" s="33" t="s">
        <v>81</v>
      </c>
      <c r="F318" s="33" t="s">
        <v>7</v>
      </c>
      <c r="G318" s="33" t="s">
        <v>8</v>
      </c>
      <c r="H318" s="33" t="s">
        <v>7</v>
      </c>
      <c r="I318" s="33" t="s">
        <v>8</v>
      </c>
      <c r="J318" s="33" t="s">
        <v>8</v>
      </c>
      <c r="K318" s="34">
        <v>0.2</v>
      </c>
      <c r="L318" s="34" t="str">
        <f>IF(Noms_de_les_cases45[[#This Row],[Nivell 
d''us (%)]]&gt;0.7,"Habitual",IF(Noms_de_les_cases45[[#This Row],[Nivell 
d''us (%)]]&lt;0.3,"Minoritari","Ocasional"))</f>
        <v>Minoritari</v>
      </c>
      <c r="M318" s="33" t="s">
        <v>15</v>
      </c>
      <c r="N318" s="33" t="s">
        <v>17</v>
      </c>
      <c r="O318" t="s">
        <v>1221</v>
      </c>
      <c r="P318" t="s">
        <v>1270</v>
      </c>
    </row>
    <row r="319" spans="1:16" x14ac:dyDescent="0.35">
      <c r="A319" s="1">
        <f t="shared" si="5"/>
        <v>318</v>
      </c>
      <c r="B319" s="1" t="s">
        <v>35</v>
      </c>
      <c r="C319" t="s">
        <v>36</v>
      </c>
      <c r="D319" t="s">
        <v>6</v>
      </c>
      <c r="E319" s="33" t="s">
        <v>81</v>
      </c>
      <c r="F319" s="33" t="s">
        <v>7</v>
      </c>
      <c r="G319" s="33" t="s">
        <v>7</v>
      </c>
      <c r="H319" s="33" t="s">
        <v>7</v>
      </c>
      <c r="I319" s="33" t="s">
        <v>7</v>
      </c>
      <c r="J319" s="33" t="s">
        <v>7</v>
      </c>
      <c r="K319" s="34">
        <v>0.8</v>
      </c>
      <c r="L319" s="34" t="str">
        <f>IF(Noms_de_les_cases45[[#This Row],[Nivell 
d''us (%)]]&gt;0.7,"Habitual",IF(Noms_de_les_cases45[[#This Row],[Nivell 
d''us (%)]]&lt;0.3,"Minoritari","Ocasional"))</f>
        <v>Habitual</v>
      </c>
      <c r="M319" s="33" t="s">
        <v>15</v>
      </c>
      <c r="N319" s="33" t="s">
        <v>17</v>
      </c>
      <c r="O319" t="s">
        <v>1221</v>
      </c>
      <c r="P319" t="s">
        <v>1270</v>
      </c>
    </row>
    <row r="320" spans="1:16" x14ac:dyDescent="0.35">
      <c r="A320" s="1">
        <f t="shared" si="5"/>
        <v>319</v>
      </c>
      <c r="B320" s="1" t="s">
        <v>722</v>
      </c>
      <c r="C320" t="s">
        <v>723</v>
      </c>
      <c r="D320" t="s">
        <v>84</v>
      </c>
      <c r="E320" s="33" t="s">
        <v>81</v>
      </c>
      <c r="F320" s="33" t="s">
        <v>7</v>
      </c>
      <c r="G320" s="33" t="s">
        <v>7</v>
      </c>
      <c r="H320" s="33" t="s">
        <v>7</v>
      </c>
      <c r="I320" s="33" t="s">
        <v>7</v>
      </c>
      <c r="J320" s="33" t="s">
        <v>7</v>
      </c>
      <c r="K320" s="34">
        <v>0.8</v>
      </c>
      <c r="L320" s="34" t="str">
        <f>IF(Noms_de_les_cases45[[#This Row],[Nivell 
d''us (%)]]&gt;0.7,"Habitual",IF(Noms_de_les_cases45[[#This Row],[Nivell 
d''us (%)]]&lt;0.3,"Minoritari","Ocasional"))</f>
        <v>Habitual</v>
      </c>
      <c r="M320" s="33" t="s">
        <v>15</v>
      </c>
      <c r="N320" s="33" t="s">
        <v>17</v>
      </c>
      <c r="O320" t="s">
        <v>1221</v>
      </c>
      <c r="P320" t="s">
        <v>1268</v>
      </c>
    </row>
    <row r="321" spans="1:16" x14ac:dyDescent="0.35">
      <c r="A321" s="1">
        <f t="shared" si="5"/>
        <v>320</v>
      </c>
      <c r="B321" s="1" t="s">
        <v>1297</v>
      </c>
      <c r="C321" t="s">
        <v>703</v>
      </c>
      <c r="D321" t="s">
        <v>84</v>
      </c>
      <c r="E321" s="33" t="s">
        <v>81</v>
      </c>
      <c r="F321" s="33" t="s">
        <v>7</v>
      </c>
      <c r="G321" s="33" t="s">
        <v>7</v>
      </c>
      <c r="H321" s="33" t="s">
        <v>7</v>
      </c>
      <c r="I321" s="33" t="s">
        <v>7</v>
      </c>
      <c r="J321" s="33" t="s">
        <v>7</v>
      </c>
      <c r="K321" s="34">
        <v>0.8</v>
      </c>
      <c r="L321" s="34" t="str">
        <f>IF(Noms_de_les_cases45[[#This Row],[Nivell 
d''us (%)]]&gt;0.7,"Habitual",IF(Noms_de_les_cases45[[#This Row],[Nivell 
d''us (%)]]&lt;0.3,"Minoritari","Ocasional"))</f>
        <v>Habitual</v>
      </c>
      <c r="M321" s="33" t="s">
        <v>14</v>
      </c>
      <c r="N321" s="33" t="s">
        <v>17</v>
      </c>
      <c r="O321" t="s">
        <v>1218</v>
      </c>
      <c r="P321" t="s">
        <v>1228</v>
      </c>
    </row>
    <row r="322" spans="1:16" x14ac:dyDescent="0.35">
      <c r="A322" s="1">
        <f t="shared" si="5"/>
        <v>321</v>
      </c>
      <c r="B322" s="1" t="s">
        <v>1509</v>
      </c>
      <c r="C322" t="s">
        <v>1510</v>
      </c>
      <c r="D322" t="s">
        <v>90</v>
      </c>
      <c r="E322" s="33" t="s">
        <v>81</v>
      </c>
      <c r="F322" s="33" t="s">
        <v>7</v>
      </c>
      <c r="G322" s="33" t="s">
        <v>8</v>
      </c>
      <c r="H322" s="33" t="s">
        <v>7</v>
      </c>
      <c r="I322" s="33" t="s">
        <v>8</v>
      </c>
      <c r="J322" s="33" t="s">
        <v>8</v>
      </c>
      <c r="K322" s="34">
        <v>0.2</v>
      </c>
      <c r="L322" s="34" t="str">
        <f>IF(Noms_de_les_cases45[[#This Row],[Nivell 
d''us (%)]]&gt;0.7,"Habitual",IF(Noms_de_les_cases45[[#This Row],[Nivell 
d''us (%)]]&lt;0.3,"Minoritari","Ocasional"))</f>
        <v>Minoritari</v>
      </c>
      <c r="M322" s="33" t="s">
        <v>14</v>
      </c>
      <c r="N322" s="33" t="s">
        <v>19</v>
      </c>
      <c r="O322" t="s">
        <v>1218</v>
      </c>
      <c r="P322" t="s">
        <v>1228</v>
      </c>
    </row>
    <row r="323" spans="1:16" x14ac:dyDescent="0.35">
      <c r="A323" s="1">
        <f t="shared" ref="A323:A386" si="6">A322+1</f>
        <v>322</v>
      </c>
      <c r="B323" s="1" t="s">
        <v>791</v>
      </c>
      <c r="C323" t="s">
        <v>792</v>
      </c>
      <c r="D323" t="s">
        <v>24</v>
      </c>
      <c r="E323" s="33" t="s">
        <v>81</v>
      </c>
      <c r="F323" s="33" t="s">
        <v>7</v>
      </c>
      <c r="G323" s="33" t="s">
        <v>7</v>
      </c>
      <c r="H323" s="33" t="s">
        <v>7</v>
      </c>
      <c r="I323" s="33" t="s">
        <v>7</v>
      </c>
      <c r="J323" s="33" t="s">
        <v>7</v>
      </c>
      <c r="K323" s="34">
        <v>0.6</v>
      </c>
      <c r="L323" s="34" t="str">
        <f>IF(Noms_de_les_cases45[[#This Row],[Nivell 
d''us (%)]]&gt;0.7,"Habitual",IF(Noms_de_les_cases45[[#This Row],[Nivell 
d''us (%)]]&lt;0.3,"Minoritari","Ocasional"))</f>
        <v>Ocasional</v>
      </c>
      <c r="M323" s="33" t="s">
        <v>78</v>
      </c>
      <c r="N323" s="33" t="s">
        <v>17</v>
      </c>
      <c r="O323" t="s">
        <v>1218</v>
      </c>
      <c r="P323" t="s">
        <v>1224</v>
      </c>
    </row>
    <row r="324" spans="1:16" x14ac:dyDescent="0.35">
      <c r="A324" s="1">
        <f t="shared" si="6"/>
        <v>323</v>
      </c>
      <c r="B324" s="1" t="s">
        <v>1063</v>
      </c>
      <c r="C324" t="s">
        <v>911</v>
      </c>
      <c r="D324" t="s">
        <v>89</v>
      </c>
      <c r="E324" s="33" t="s">
        <v>81</v>
      </c>
      <c r="F324" s="33" t="s">
        <v>7</v>
      </c>
      <c r="G324" s="33" t="s">
        <v>7</v>
      </c>
      <c r="H324" s="33" t="s">
        <v>7</v>
      </c>
      <c r="I324" s="33" t="s">
        <v>8</v>
      </c>
      <c r="J324" s="33" t="s">
        <v>7</v>
      </c>
      <c r="K324" s="34">
        <v>1</v>
      </c>
      <c r="L324" s="34" t="str">
        <f>IF(Noms_de_les_cases45[[#This Row],[Nivell 
d''us (%)]]&gt;0.7,"Habitual",IF(Noms_de_les_cases45[[#This Row],[Nivell 
d''us (%)]]&lt;0.3,"Minoritari","Ocasional"))</f>
        <v>Habitual</v>
      </c>
      <c r="M324" s="33" t="s">
        <v>78</v>
      </c>
      <c r="N324" s="33" t="s">
        <v>18</v>
      </c>
      <c r="O324" t="s">
        <v>1219</v>
      </c>
      <c r="P324" t="s">
        <v>1225</v>
      </c>
    </row>
    <row r="325" spans="1:16" x14ac:dyDescent="0.35">
      <c r="A325" s="1">
        <f t="shared" si="6"/>
        <v>324</v>
      </c>
      <c r="B325" s="1" t="s">
        <v>1425</v>
      </c>
      <c r="C325" t="s">
        <v>394</v>
      </c>
      <c r="D325" t="s">
        <v>86</v>
      </c>
      <c r="E325" s="33" t="s">
        <v>81</v>
      </c>
      <c r="F325" s="33" t="s">
        <v>7</v>
      </c>
      <c r="G325" s="33" t="s">
        <v>7</v>
      </c>
      <c r="H325" s="33" t="s">
        <v>7</v>
      </c>
      <c r="I325" s="33" t="s">
        <v>8</v>
      </c>
      <c r="J325" s="33" t="s">
        <v>8</v>
      </c>
      <c r="K325" s="34">
        <v>0.4</v>
      </c>
      <c r="L325" s="34" t="str">
        <f>IF(Noms_de_les_cases45[[#This Row],[Nivell 
d''us (%)]]&gt;0.7,"Habitual",IF(Noms_de_les_cases45[[#This Row],[Nivell 
d''us (%)]]&lt;0.3,"Minoritari","Ocasional"))</f>
        <v>Ocasional</v>
      </c>
      <c r="M325" s="33" t="s">
        <v>78</v>
      </c>
      <c r="N325" s="33" t="s">
        <v>18</v>
      </c>
      <c r="O325" t="s">
        <v>1235</v>
      </c>
      <c r="P325" t="s">
        <v>1226</v>
      </c>
    </row>
    <row r="326" spans="1:16" x14ac:dyDescent="0.35">
      <c r="A326" s="1">
        <f t="shared" si="6"/>
        <v>325</v>
      </c>
      <c r="B326" s="1" t="s">
        <v>607</v>
      </c>
      <c r="C326" t="s">
        <v>606</v>
      </c>
      <c r="D326" t="s">
        <v>85</v>
      </c>
      <c r="E326" s="33" t="s">
        <v>81</v>
      </c>
      <c r="F326" s="33" t="s">
        <v>7</v>
      </c>
      <c r="G326" s="33" t="s">
        <v>7</v>
      </c>
      <c r="H326" s="33" t="s">
        <v>7</v>
      </c>
      <c r="I326" s="33" t="s">
        <v>8</v>
      </c>
      <c r="J326" s="33" t="s">
        <v>8</v>
      </c>
      <c r="K326" s="34">
        <v>0.2</v>
      </c>
      <c r="L326" s="34" t="str">
        <f>IF(Noms_de_les_cases45[[#This Row],[Nivell 
d''us (%)]]&gt;0.7,"Habitual",IF(Noms_de_les_cases45[[#This Row],[Nivell 
d''us (%)]]&lt;0.3,"Minoritari","Ocasional"))</f>
        <v>Minoritari</v>
      </c>
      <c r="M326" s="33" t="s">
        <v>78</v>
      </c>
      <c r="N326" s="33" t="s">
        <v>17</v>
      </c>
      <c r="O326" t="s">
        <v>1235</v>
      </c>
      <c r="P326" t="s">
        <v>1226</v>
      </c>
    </row>
    <row r="327" spans="1:16" x14ac:dyDescent="0.35">
      <c r="A327" s="1">
        <f t="shared" si="6"/>
        <v>326</v>
      </c>
      <c r="B327" s="1" t="s">
        <v>1536</v>
      </c>
      <c r="C327" t="s">
        <v>411</v>
      </c>
      <c r="D327" t="s">
        <v>86</v>
      </c>
      <c r="E327" s="33" t="s">
        <v>81</v>
      </c>
      <c r="F327" s="33" t="s">
        <v>7</v>
      </c>
      <c r="G327" s="33" t="s">
        <v>7</v>
      </c>
      <c r="H327" s="33" t="s">
        <v>7</v>
      </c>
      <c r="I327" s="33" t="s">
        <v>8</v>
      </c>
      <c r="J327" s="33" t="s">
        <v>8</v>
      </c>
      <c r="K327" s="34">
        <v>0.2</v>
      </c>
      <c r="L327" s="34" t="str">
        <f>IF(Noms_de_les_cases45[[#This Row],[Nivell 
d''us (%)]]&gt;0.7,"Habitual",IF(Noms_de_les_cases45[[#This Row],[Nivell 
d''us (%)]]&lt;0.3,"Minoritari","Ocasional"))</f>
        <v>Minoritari</v>
      </c>
      <c r="M327" s="33" t="s">
        <v>78</v>
      </c>
      <c r="N327" s="33" t="s">
        <v>17</v>
      </c>
      <c r="O327" t="s">
        <v>1219</v>
      </c>
      <c r="P327" t="s">
        <v>1225</v>
      </c>
    </row>
    <row r="328" spans="1:16" x14ac:dyDescent="0.35">
      <c r="A328" s="1">
        <f t="shared" si="6"/>
        <v>327</v>
      </c>
      <c r="B328" s="1" t="s">
        <v>923</v>
      </c>
      <c r="C328" t="s">
        <v>921</v>
      </c>
      <c r="D328" t="s">
        <v>89</v>
      </c>
      <c r="E328" s="33" t="s">
        <v>81</v>
      </c>
      <c r="F328" s="33" t="s">
        <v>7</v>
      </c>
      <c r="G328" s="33" t="s">
        <v>7</v>
      </c>
      <c r="H328" s="33" t="s">
        <v>7</v>
      </c>
      <c r="I328" s="33" t="s">
        <v>8</v>
      </c>
      <c r="J328" s="33" t="s">
        <v>7</v>
      </c>
      <c r="K328" s="34">
        <v>0.6</v>
      </c>
      <c r="L328" s="34" t="str">
        <f>IF(Noms_de_les_cases45[[#This Row],[Nivell 
d''us (%)]]&gt;0.7,"Habitual",IF(Noms_de_les_cases45[[#This Row],[Nivell 
d''us (%)]]&lt;0.3,"Minoritari","Ocasional"))</f>
        <v>Ocasional</v>
      </c>
      <c r="M328" s="33" t="s">
        <v>15</v>
      </c>
      <c r="N328" s="33" t="s">
        <v>18</v>
      </c>
      <c r="O328" t="s">
        <v>1221</v>
      </c>
      <c r="P328" t="s">
        <v>1239</v>
      </c>
    </row>
    <row r="329" spans="1:16" x14ac:dyDescent="0.35">
      <c r="A329" s="1">
        <f t="shared" si="6"/>
        <v>328</v>
      </c>
      <c r="B329" s="1" t="s">
        <v>922</v>
      </c>
      <c r="C329" t="s">
        <v>921</v>
      </c>
      <c r="D329" t="s">
        <v>89</v>
      </c>
      <c r="E329" s="33" t="s">
        <v>81</v>
      </c>
      <c r="F329" s="33" t="s">
        <v>7</v>
      </c>
      <c r="G329" s="33" t="s">
        <v>7</v>
      </c>
      <c r="H329" s="33" t="s">
        <v>7</v>
      </c>
      <c r="I329" s="33" t="s">
        <v>8</v>
      </c>
      <c r="J329" s="33" t="s">
        <v>8</v>
      </c>
      <c r="K329" s="34">
        <v>0.4</v>
      </c>
      <c r="L329" s="34" t="str">
        <f>IF(Noms_de_les_cases45[[#This Row],[Nivell 
d''us (%)]]&gt;0.7,"Habitual",IF(Noms_de_les_cases45[[#This Row],[Nivell 
d''us (%)]]&lt;0.3,"Minoritari","Ocasional"))</f>
        <v>Ocasional</v>
      </c>
      <c r="M329" s="33" t="s">
        <v>16</v>
      </c>
      <c r="N329" s="33" t="s">
        <v>18</v>
      </c>
      <c r="O329" t="s">
        <v>1234</v>
      </c>
      <c r="P329" t="s">
        <v>1233</v>
      </c>
    </row>
    <row r="330" spans="1:16" x14ac:dyDescent="0.35">
      <c r="A330" s="1">
        <f t="shared" si="6"/>
        <v>329</v>
      </c>
      <c r="B330" s="1" t="s">
        <v>245</v>
      </c>
      <c r="C330" t="s">
        <v>246</v>
      </c>
      <c r="D330" t="s">
        <v>88</v>
      </c>
      <c r="E330" s="33" t="s">
        <v>81</v>
      </c>
      <c r="F330" s="33" t="s">
        <v>7</v>
      </c>
      <c r="G330" s="33" t="s">
        <v>8</v>
      </c>
      <c r="H330" s="33" t="s">
        <v>7</v>
      </c>
      <c r="I330" s="33" t="s">
        <v>7</v>
      </c>
      <c r="J330" s="33" t="s">
        <v>8</v>
      </c>
      <c r="K330" s="34">
        <v>0.2</v>
      </c>
      <c r="L330" s="34" t="str">
        <f>IF(Noms_de_les_cases45[[#This Row],[Nivell 
d''us (%)]]&gt;0.7,"Habitual",IF(Noms_de_les_cases45[[#This Row],[Nivell 
d''us (%)]]&lt;0.3,"Minoritari","Ocasional"))</f>
        <v>Minoritari</v>
      </c>
      <c r="M330" s="33" t="s">
        <v>15</v>
      </c>
      <c r="N330" s="33" t="s">
        <v>17</v>
      </c>
      <c r="O330" t="s">
        <v>1221</v>
      </c>
      <c r="P330" t="s">
        <v>1270</v>
      </c>
    </row>
    <row r="331" spans="1:16" x14ac:dyDescent="0.35">
      <c r="A331" s="1">
        <f t="shared" si="6"/>
        <v>330</v>
      </c>
      <c r="B331" s="1" t="s">
        <v>336</v>
      </c>
      <c r="C331" t="s">
        <v>335</v>
      </c>
      <c r="D331" t="s">
        <v>92</v>
      </c>
      <c r="E331" s="33" t="s">
        <v>81</v>
      </c>
      <c r="F331" s="33" t="s">
        <v>7</v>
      </c>
      <c r="G331" s="33" t="s">
        <v>7</v>
      </c>
      <c r="H331" s="33" t="s">
        <v>7</v>
      </c>
      <c r="I331" s="33" t="s">
        <v>8</v>
      </c>
      <c r="J331" s="33" t="s">
        <v>8</v>
      </c>
      <c r="K331" s="34">
        <v>0.2</v>
      </c>
      <c r="L331" s="34" t="str">
        <f>IF(Noms_de_les_cases45[[#This Row],[Nivell 
d''us (%)]]&gt;0.7,"Habitual",IF(Noms_de_les_cases45[[#This Row],[Nivell 
d''us (%)]]&lt;0.3,"Minoritari","Ocasional"))</f>
        <v>Minoritari</v>
      </c>
      <c r="M331" s="33" t="s">
        <v>14</v>
      </c>
      <c r="N331" s="33" t="s">
        <v>19</v>
      </c>
      <c r="O331" t="s">
        <v>1219</v>
      </c>
      <c r="P331" t="s">
        <v>1225</v>
      </c>
    </row>
    <row r="332" spans="1:16" x14ac:dyDescent="0.35">
      <c r="A332" s="1">
        <f t="shared" si="6"/>
        <v>331</v>
      </c>
      <c r="B332" s="1" t="s">
        <v>278</v>
      </c>
      <c r="C332" t="s">
        <v>277</v>
      </c>
      <c r="D332" t="s">
        <v>92</v>
      </c>
      <c r="E332" s="33" t="s">
        <v>81</v>
      </c>
      <c r="F332" s="33" t="s">
        <v>7</v>
      </c>
      <c r="G332" s="33" t="s">
        <v>7</v>
      </c>
      <c r="H332" s="33" t="s">
        <v>7</v>
      </c>
      <c r="I332" s="33" t="s">
        <v>8</v>
      </c>
      <c r="J332" s="33" t="s">
        <v>7</v>
      </c>
      <c r="K332" s="34">
        <v>0.6</v>
      </c>
      <c r="L332" s="34" t="str">
        <f>IF(Noms_de_les_cases45[[#This Row],[Nivell 
d''us (%)]]&gt;0.7,"Habitual",IF(Noms_de_les_cases45[[#This Row],[Nivell 
d''us (%)]]&lt;0.3,"Minoritari","Ocasional"))</f>
        <v>Ocasional</v>
      </c>
      <c r="M332" s="33" t="s">
        <v>14</v>
      </c>
      <c r="N332" s="33" t="s">
        <v>17</v>
      </c>
      <c r="O332" t="s">
        <v>1218</v>
      </c>
      <c r="P332" t="s">
        <v>1228</v>
      </c>
    </row>
    <row r="333" spans="1:16" x14ac:dyDescent="0.35">
      <c r="A333" s="1">
        <f t="shared" si="6"/>
        <v>332</v>
      </c>
      <c r="B333" s="1" t="s">
        <v>875</v>
      </c>
      <c r="C333" t="s">
        <v>876</v>
      </c>
      <c r="D333" t="s">
        <v>181</v>
      </c>
      <c r="E333" s="33" t="s">
        <v>81</v>
      </c>
      <c r="F333" s="33" t="s">
        <v>7</v>
      </c>
      <c r="G333" s="33" t="s">
        <v>8</v>
      </c>
      <c r="H333" s="33" t="s">
        <v>7</v>
      </c>
      <c r="I333" s="33" t="s">
        <v>8</v>
      </c>
      <c r="J333" s="33" t="s">
        <v>8</v>
      </c>
      <c r="K333" s="34">
        <v>0.2</v>
      </c>
      <c r="L333" s="34" t="str">
        <f>IF(Noms_de_les_cases45[[#This Row],[Nivell 
d''us (%)]]&gt;0.7,"Habitual",IF(Noms_de_les_cases45[[#This Row],[Nivell 
d''us (%)]]&lt;0.3,"Minoritari","Ocasional"))</f>
        <v>Minoritari</v>
      </c>
      <c r="M333" s="33" t="s">
        <v>15</v>
      </c>
      <c r="N333" s="33" t="s">
        <v>17</v>
      </c>
      <c r="O333" t="s">
        <v>1218</v>
      </c>
      <c r="P333" t="s">
        <v>1224</v>
      </c>
    </row>
    <row r="334" spans="1:16" x14ac:dyDescent="0.35">
      <c r="A334" s="1">
        <f t="shared" si="6"/>
        <v>333</v>
      </c>
      <c r="B334" s="1" t="s">
        <v>474</v>
      </c>
      <c r="C334" t="s">
        <v>473</v>
      </c>
      <c r="D334" t="s">
        <v>87</v>
      </c>
      <c r="E334" s="33" t="s">
        <v>81</v>
      </c>
      <c r="F334" s="33" t="s">
        <v>7</v>
      </c>
      <c r="G334" s="33" t="s">
        <v>7</v>
      </c>
      <c r="H334" s="33" t="s">
        <v>7</v>
      </c>
      <c r="I334" s="33" t="s">
        <v>8</v>
      </c>
      <c r="J334" s="33" t="s">
        <v>8</v>
      </c>
      <c r="K334" s="34">
        <v>0.2</v>
      </c>
      <c r="L334" s="34" t="str">
        <f>IF(Noms_de_les_cases45[[#This Row],[Nivell 
d''us (%)]]&gt;0.7,"Habitual",IF(Noms_de_les_cases45[[#This Row],[Nivell 
d''us (%)]]&lt;0.3,"Minoritari","Ocasional"))</f>
        <v>Minoritari</v>
      </c>
      <c r="M334" s="33" t="s">
        <v>15</v>
      </c>
      <c r="N334" s="33" t="s">
        <v>17</v>
      </c>
      <c r="O334" t="s">
        <v>1221</v>
      </c>
      <c r="P334" t="s">
        <v>1270</v>
      </c>
    </row>
    <row r="335" spans="1:16" x14ac:dyDescent="0.35">
      <c r="A335" s="1">
        <f t="shared" si="6"/>
        <v>334</v>
      </c>
      <c r="B335" s="1" t="s">
        <v>1538</v>
      </c>
      <c r="C335" t="s">
        <v>409</v>
      </c>
      <c r="D335" t="s">
        <v>86</v>
      </c>
      <c r="E335" s="33" t="s">
        <v>81</v>
      </c>
      <c r="F335" s="33" t="s">
        <v>7</v>
      </c>
      <c r="G335" s="33" t="s">
        <v>8</v>
      </c>
      <c r="H335" s="33" t="s">
        <v>7</v>
      </c>
      <c r="I335" s="33" t="s">
        <v>8</v>
      </c>
      <c r="J335" s="33" t="s">
        <v>8</v>
      </c>
      <c r="K335" s="34">
        <v>0.2</v>
      </c>
      <c r="L335" s="34" t="str">
        <f>IF(Noms_de_les_cases45[[#This Row],[Nivell 
d''us (%)]]&gt;0.7,"Habitual",IF(Noms_de_les_cases45[[#This Row],[Nivell 
d''us (%)]]&lt;0.3,"Minoritari","Ocasional"))</f>
        <v>Minoritari</v>
      </c>
      <c r="M335" s="33" t="s">
        <v>78</v>
      </c>
      <c r="N335" s="33" t="s">
        <v>17</v>
      </c>
      <c r="O335" t="s">
        <v>1219</v>
      </c>
      <c r="P335" t="s">
        <v>1225</v>
      </c>
    </row>
    <row r="336" spans="1:16" x14ac:dyDescent="0.35">
      <c r="A336" s="1">
        <f t="shared" si="6"/>
        <v>335</v>
      </c>
      <c r="B336" s="1" t="s">
        <v>1036</v>
      </c>
      <c r="C336" t="s">
        <v>1037</v>
      </c>
      <c r="D336" t="s">
        <v>86</v>
      </c>
      <c r="E336" s="33" t="s">
        <v>81</v>
      </c>
      <c r="F336" s="33" t="s">
        <v>7</v>
      </c>
      <c r="G336" s="33" t="s">
        <v>7</v>
      </c>
      <c r="H336" s="33" t="s">
        <v>7</v>
      </c>
      <c r="I336" s="33" t="s">
        <v>8</v>
      </c>
      <c r="J336" s="33" t="s">
        <v>8</v>
      </c>
      <c r="K336" s="34">
        <v>0.2</v>
      </c>
      <c r="L336" s="34" t="str">
        <f>IF(Noms_de_les_cases45[[#This Row],[Nivell 
d''us (%)]]&gt;0.7,"Habitual",IF(Noms_de_les_cases45[[#This Row],[Nivell 
d''us (%)]]&lt;0.3,"Minoritari","Ocasional"))</f>
        <v>Minoritari</v>
      </c>
      <c r="M336" s="33" t="s">
        <v>15</v>
      </c>
      <c r="N336" s="33" t="s">
        <v>17</v>
      </c>
      <c r="O336" t="s">
        <v>1218</v>
      </c>
      <c r="P336" t="s">
        <v>1224</v>
      </c>
    </row>
    <row r="337" spans="1:16" x14ac:dyDescent="0.35">
      <c r="A337" s="1">
        <f t="shared" si="6"/>
        <v>336</v>
      </c>
      <c r="B337" s="1" t="s">
        <v>405</v>
      </c>
      <c r="C337" t="s">
        <v>406</v>
      </c>
      <c r="D337" t="s">
        <v>86</v>
      </c>
      <c r="E337" s="33" t="s">
        <v>81</v>
      </c>
      <c r="F337" s="33" t="s">
        <v>7</v>
      </c>
      <c r="G337" s="33" t="s">
        <v>7</v>
      </c>
      <c r="H337" s="33" t="s">
        <v>7</v>
      </c>
      <c r="I337" s="33" t="s">
        <v>7</v>
      </c>
      <c r="J337" s="33" t="s">
        <v>8</v>
      </c>
      <c r="K337" s="34">
        <v>0.2</v>
      </c>
      <c r="L337" s="34" t="str">
        <f>IF(Noms_de_les_cases45[[#This Row],[Nivell 
d''us (%)]]&gt;0.7,"Habitual",IF(Noms_de_les_cases45[[#This Row],[Nivell 
d''us (%)]]&lt;0.3,"Minoritari","Ocasional"))</f>
        <v>Minoritari</v>
      </c>
      <c r="M337" s="33" t="s">
        <v>15</v>
      </c>
      <c r="N337" s="33" t="s">
        <v>17</v>
      </c>
      <c r="O337" t="s">
        <v>1218</v>
      </c>
      <c r="P337" t="s">
        <v>1268</v>
      </c>
    </row>
    <row r="338" spans="1:16" x14ac:dyDescent="0.35">
      <c r="A338" s="1">
        <f t="shared" si="6"/>
        <v>337</v>
      </c>
      <c r="B338" s="1" t="s">
        <v>858</v>
      </c>
      <c r="C338" t="s">
        <v>857</v>
      </c>
      <c r="D338" t="s">
        <v>181</v>
      </c>
      <c r="E338" s="33" t="s">
        <v>81</v>
      </c>
      <c r="F338" s="33" t="s">
        <v>7</v>
      </c>
      <c r="G338" s="33" t="s">
        <v>8</v>
      </c>
      <c r="H338" s="33" t="s">
        <v>7</v>
      </c>
      <c r="I338" s="33" t="s">
        <v>8</v>
      </c>
      <c r="J338" s="33" t="s">
        <v>8</v>
      </c>
      <c r="K338" s="34">
        <v>0.2</v>
      </c>
      <c r="L338" s="34" t="str">
        <f>IF(Noms_de_les_cases45[[#This Row],[Nivell 
d''us (%)]]&gt;0.7,"Habitual",IF(Noms_de_les_cases45[[#This Row],[Nivell 
d''us (%)]]&lt;0.3,"Minoritari","Ocasional"))</f>
        <v>Minoritari</v>
      </c>
      <c r="M338" s="33" t="s">
        <v>16</v>
      </c>
      <c r="N338" s="33" t="s">
        <v>17</v>
      </c>
      <c r="O338" t="s">
        <v>1221</v>
      </c>
      <c r="P338" t="s">
        <v>1239</v>
      </c>
    </row>
    <row r="339" spans="1:16" x14ac:dyDescent="0.35">
      <c r="A339" s="1">
        <f t="shared" si="6"/>
        <v>338</v>
      </c>
      <c r="B339" s="1" t="s">
        <v>1491</v>
      </c>
      <c r="C339" t="s">
        <v>5</v>
      </c>
      <c r="D339" t="s">
        <v>6</v>
      </c>
      <c r="E339" s="33" t="s">
        <v>81</v>
      </c>
      <c r="F339" s="33" t="s">
        <v>7</v>
      </c>
      <c r="G339" s="33" t="s">
        <v>7</v>
      </c>
      <c r="H339" s="33" t="s">
        <v>7</v>
      </c>
      <c r="I339" s="33" t="s">
        <v>8</v>
      </c>
      <c r="J339" s="33" t="s">
        <v>8</v>
      </c>
      <c r="K339" s="34">
        <v>0.2</v>
      </c>
      <c r="L339" s="34" t="str">
        <f>IF(Noms_de_les_cases45[[#This Row],[Nivell 
d''us (%)]]&gt;0.7,"Habitual",IF(Noms_de_les_cases45[[#This Row],[Nivell 
d''us (%)]]&lt;0.3,"Minoritari","Ocasional"))</f>
        <v>Minoritari</v>
      </c>
      <c r="M339" s="33" t="s">
        <v>14</v>
      </c>
      <c r="N339" s="33" t="s">
        <v>17</v>
      </c>
      <c r="O339" s="5" t="s">
        <v>1218</v>
      </c>
      <c r="P339" t="s">
        <v>1228</v>
      </c>
    </row>
    <row r="340" spans="1:16" x14ac:dyDescent="0.35">
      <c r="A340" s="1">
        <f t="shared" si="6"/>
        <v>339</v>
      </c>
      <c r="B340" s="1" t="s">
        <v>237</v>
      </c>
      <c r="C340" t="s">
        <v>277</v>
      </c>
      <c r="D340" t="s">
        <v>92</v>
      </c>
      <c r="E340" s="33" t="s">
        <v>81</v>
      </c>
      <c r="F340" s="33" t="s">
        <v>7</v>
      </c>
      <c r="G340" s="33" t="s">
        <v>7</v>
      </c>
      <c r="H340" s="33" t="s">
        <v>7</v>
      </c>
      <c r="I340" s="33" t="s">
        <v>8</v>
      </c>
      <c r="J340" s="33" t="s">
        <v>8</v>
      </c>
      <c r="K340" s="34">
        <v>0.2</v>
      </c>
      <c r="L340" s="34" t="str">
        <f>IF(Noms_de_les_cases45[[#This Row],[Nivell 
d''us (%)]]&gt;0.7,"Habitual",IF(Noms_de_les_cases45[[#This Row],[Nivell 
d''us (%)]]&lt;0.3,"Minoritari","Ocasional"))</f>
        <v>Minoritari</v>
      </c>
      <c r="M340" s="33" t="s">
        <v>14</v>
      </c>
      <c r="N340" s="33" t="s">
        <v>17</v>
      </c>
      <c r="O340" t="s">
        <v>1218</v>
      </c>
      <c r="P340" t="s">
        <v>1228</v>
      </c>
    </row>
    <row r="341" spans="1:16" x14ac:dyDescent="0.35">
      <c r="A341" s="1">
        <f t="shared" si="6"/>
        <v>340</v>
      </c>
      <c r="B341" s="1" t="s">
        <v>848</v>
      </c>
      <c r="C341" t="s">
        <v>951</v>
      </c>
      <c r="D341" t="s">
        <v>89</v>
      </c>
      <c r="E341" s="33" t="s">
        <v>81</v>
      </c>
      <c r="F341" s="33" t="s">
        <v>7</v>
      </c>
      <c r="G341" s="33" t="s">
        <v>7</v>
      </c>
      <c r="H341" s="33" t="s">
        <v>7</v>
      </c>
      <c r="I341" s="33" t="s">
        <v>7</v>
      </c>
      <c r="J341" s="33" t="s">
        <v>8</v>
      </c>
      <c r="K341" s="34">
        <v>0.4</v>
      </c>
      <c r="L341" s="34" t="str">
        <f>IF(Noms_de_les_cases45[[#This Row],[Nivell 
d''us (%)]]&gt;0.7,"Habitual",IF(Noms_de_les_cases45[[#This Row],[Nivell 
d''us (%)]]&lt;0.3,"Minoritari","Ocasional"))</f>
        <v>Ocasional</v>
      </c>
      <c r="M341" s="33" t="s">
        <v>38</v>
      </c>
      <c r="N341" s="33" t="s">
        <v>17</v>
      </c>
      <c r="O341" t="s">
        <v>1218</v>
      </c>
      <c r="P341" t="s">
        <v>1228</v>
      </c>
    </row>
    <row r="342" spans="1:16" x14ac:dyDescent="0.35">
      <c r="A342" s="1">
        <f t="shared" si="6"/>
        <v>341</v>
      </c>
      <c r="B342" s="1" t="s">
        <v>156</v>
      </c>
      <c r="C342" t="s">
        <v>157</v>
      </c>
      <c r="D342" t="s">
        <v>89</v>
      </c>
      <c r="E342" s="33" t="s">
        <v>81</v>
      </c>
      <c r="F342" s="33" t="s">
        <v>7</v>
      </c>
      <c r="G342" s="33" t="s">
        <v>8</v>
      </c>
      <c r="H342" s="33" t="s">
        <v>7</v>
      </c>
      <c r="I342" s="33" t="s">
        <v>8</v>
      </c>
      <c r="J342" s="33" t="s">
        <v>8</v>
      </c>
      <c r="K342" s="34">
        <v>0.2</v>
      </c>
      <c r="L342" s="34" t="str">
        <f>IF(Noms_de_les_cases45[[#This Row],[Nivell 
d''us (%)]]&gt;0.7,"Habitual",IF(Noms_de_les_cases45[[#This Row],[Nivell 
d''us (%)]]&lt;0.3,"Minoritari","Ocasional"))</f>
        <v>Minoritari</v>
      </c>
      <c r="M342" s="33" t="s">
        <v>15</v>
      </c>
      <c r="N342" s="33" t="s">
        <v>17</v>
      </c>
      <c r="O342" t="s">
        <v>1218</v>
      </c>
      <c r="P342" t="s">
        <v>1268</v>
      </c>
    </row>
    <row r="343" spans="1:16" x14ac:dyDescent="0.35">
      <c r="A343" s="1">
        <f t="shared" si="6"/>
        <v>342</v>
      </c>
      <c r="B343" s="1" t="s">
        <v>1035</v>
      </c>
      <c r="C343" t="s">
        <v>1002</v>
      </c>
      <c r="D343" t="s">
        <v>89</v>
      </c>
      <c r="E343" s="33" t="s">
        <v>81</v>
      </c>
      <c r="F343" s="33" t="s">
        <v>7</v>
      </c>
      <c r="G343" s="33" t="s">
        <v>7</v>
      </c>
      <c r="H343" s="33" t="s">
        <v>7</v>
      </c>
      <c r="I343" s="33" t="s">
        <v>8</v>
      </c>
      <c r="J343" s="33" t="s">
        <v>7</v>
      </c>
      <c r="K343" s="34">
        <v>0.6</v>
      </c>
      <c r="L343" s="34" t="str">
        <f>IF(Noms_de_les_cases45[[#This Row],[Nivell 
d''us (%)]]&gt;0.7,"Habitual",IF(Noms_de_les_cases45[[#This Row],[Nivell 
d''us (%)]]&lt;0.3,"Minoritari","Ocasional"))</f>
        <v>Ocasional</v>
      </c>
      <c r="M343" s="33" t="s">
        <v>16</v>
      </c>
      <c r="N343" s="33" t="s">
        <v>18</v>
      </c>
      <c r="O343" t="s">
        <v>1221</v>
      </c>
      <c r="P343" t="s">
        <v>1239</v>
      </c>
    </row>
    <row r="344" spans="1:16" x14ac:dyDescent="0.35">
      <c r="A344" s="1">
        <f t="shared" si="6"/>
        <v>343</v>
      </c>
      <c r="B344" s="1" t="s">
        <v>946</v>
      </c>
      <c r="C344" t="s">
        <v>947</v>
      </c>
      <c r="D344" t="s">
        <v>89</v>
      </c>
      <c r="E344" s="33" t="s">
        <v>81</v>
      </c>
      <c r="F344" s="33" t="s">
        <v>7</v>
      </c>
      <c r="G344" s="33" t="s">
        <v>7</v>
      </c>
      <c r="H344" s="33" t="s">
        <v>7</v>
      </c>
      <c r="I344" s="33" t="s">
        <v>7</v>
      </c>
      <c r="J344" s="33" t="s">
        <v>7</v>
      </c>
      <c r="K344" s="34">
        <v>1</v>
      </c>
      <c r="L344" s="34" t="str">
        <f>IF(Noms_de_les_cases45[[#This Row],[Nivell 
d''us (%)]]&gt;0.7,"Habitual",IF(Noms_de_les_cases45[[#This Row],[Nivell 
d''us (%)]]&lt;0.3,"Minoritari","Ocasional"))</f>
        <v>Habitual</v>
      </c>
      <c r="M344" s="33" t="s">
        <v>78</v>
      </c>
      <c r="N344" s="33" t="s">
        <v>17</v>
      </c>
      <c r="O344" t="s">
        <v>1218</v>
      </c>
      <c r="P344" t="s">
        <v>1224</v>
      </c>
    </row>
    <row r="345" spans="1:16" x14ac:dyDescent="0.35">
      <c r="A345" s="1">
        <f t="shared" si="6"/>
        <v>344</v>
      </c>
      <c r="B345" s="1" t="s">
        <v>127</v>
      </c>
      <c r="C345" t="s">
        <v>128</v>
      </c>
      <c r="D345" t="s">
        <v>88</v>
      </c>
      <c r="E345" s="33" t="s">
        <v>81</v>
      </c>
      <c r="F345" s="33" t="s">
        <v>7</v>
      </c>
      <c r="G345" s="33" t="s">
        <v>7</v>
      </c>
      <c r="H345" s="33" t="s">
        <v>7</v>
      </c>
      <c r="I345" s="33" t="s">
        <v>7</v>
      </c>
      <c r="J345" s="33" t="s">
        <v>7</v>
      </c>
      <c r="K345" s="34">
        <v>0.6</v>
      </c>
      <c r="L345" s="34" t="str">
        <f>IF(Noms_de_les_cases45[[#This Row],[Nivell 
d''us (%)]]&gt;0.7,"Habitual",IF(Noms_de_les_cases45[[#This Row],[Nivell 
d''us (%)]]&lt;0.3,"Minoritari","Ocasional"))</f>
        <v>Ocasional</v>
      </c>
      <c r="M345" s="33" t="s">
        <v>16</v>
      </c>
      <c r="N345" s="33" t="s">
        <v>17</v>
      </c>
      <c r="O345" t="s">
        <v>1221</v>
      </c>
      <c r="P345" t="s">
        <v>1239</v>
      </c>
    </row>
    <row r="346" spans="1:16" x14ac:dyDescent="0.35">
      <c r="A346" s="1">
        <f t="shared" si="6"/>
        <v>345</v>
      </c>
      <c r="B346" s="1" t="s">
        <v>1204</v>
      </c>
      <c r="C346" t="s">
        <v>238</v>
      </c>
      <c r="D346" t="s">
        <v>88</v>
      </c>
      <c r="E346" s="33" t="s">
        <v>81</v>
      </c>
      <c r="F346" s="33" t="s">
        <v>7</v>
      </c>
      <c r="G346" s="33" t="s">
        <v>7</v>
      </c>
      <c r="H346" s="33" t="s">
        <v>7</v>
      </c>
      <c r="I346" s="33" t="s">
        <v>7</v>
      </c>
      <c r="J346" s="33" t="s">
        <v>8</v>
      </c>
      <c r="K346" s="34">
        <v>0.2</v>
      </c>
      <c r="L346" s="34" t="str">
        <f>IF(Noms_de_les_cases45[[#This Row],[Nivell 
d''us (%)]]&gt;0.7,"Habitual",IF(Noms_de_les_cases45[[#This Row],[Nivell 
d''us (%)]]&lt;0.3,"Minoritari","Ocasional"))</f>
        <v>Minoritari</v>
      </c>
      <c r="M346" s="33" t="s">
        <v>16</v>
      </c>
      <c r="N346" s="33" t="s">
        <v>18</v>
      </c>
      <c r="O346" t="s">
        <v>1222</v>
      </c>
      <c r="P346" t="s">
        <v>1229</v>
      </c>
    </row>
    <row r="347" spans="1:16" x14ac:dyDescent="0.35">
      <c r="A347" s="1">
        <f t="shared" si="6"/>
        <v>346</v>
      </c>
      <c r="B347" s="1" t="s">
        <v>132</v>
      </c>
      <c r="C347" t="s">
        <v>133</v>
      </c>
      <c r="D347" t="s">
        <v>88</v>
      </c>
      <c r="E347" s="33" t="s">
        <v>81</v>
      </c>
      <c r="F347" s="33" t="s">
        <v>7</v>
      </c>
      <c r="G347" s="33" t="s">
        <v>7</v>
      </c>
      <c r="H347" s="33" t="s">
        <v>7</v>
      </c>
      <c r="I347" s="33" t="s">
        <v>7</v>
      </c>
      <c r="J347" s="33" t="s">
        <v>7</v>
      </c>
      <c r="K347" s="34">
        <v>0.6</v>
      </c>
      <c r="L347" s="34" t="str">
        <f>IF(Noms_de_les_cases45[[#This Row],[Nivell 
d''us (%)]]&gt;0.7,"Habitual",IF(Noms_de_les_cases45[[#This Row],[Nivell 
d''us (%)]]&lt;0.3,"Minoritari","Ocasional"))</f>
        <v>Ocasional</v>
      </c>
      <c r="M347" s="33" t="s">
        <v>78</v>
      </c>
      <c r="N347" s="33" t="s">
        <v>17</v>
      </c>
      <c r="O347" t="s">
        <v>1218</v>
      </c>
      <c r="P347" t="s">
        <v>1224</v>
      </c>
    </row>
    <row r="348" spans="1:16" x14ac:dyDescent="0.35">
      <c r="A348" s="1">
        <f t="shared" si="6"/>
        <v>347</v>
      </c>
      <c r="B348" s="1" t="s">
        <v>907</v>
      </c>
      <c r="C348" t="s">
        <v>908</v>
      </c>
      <c r="D348" t="s">
        <v>89</v>
      </c>
      <c r="E348" s="33" t="s">
        <v>81</v>
      </c>
      <c r="F348" s="33" t="s">
        <v>7</v>
      </c>
      <c r="G348" s="33" t="s">
        <v>7</v>
      </c>
      <c r="H348" s="33" t="s">
        <v>7</v>
      </c>
      <c r="I348" s="33" t="s">
        <v>7</v>
      </c>
      <c r="J348" s="33" t="s">
        <v>7</v>
      </c>
      <c r="K348" s="34">
        <v>1</v>
      </c>
      <c r="L348" s="34" t="str">
        <f>IF(Noms_de_les_cases45[[#This Row],[Nivell 
d''us (%)]]&gt;0.7,"Habitual",IF(Noms_de_les_cases45[[#This Row],[Nivell 
d''us (%)]]&lt;0.3,"Minoritari","Ocasional"))</f>
        <v>Habitual</v>
      </c>
      <c r="M348" s="33" t="s">
        <v>16</v>
      </c>
      <c r="N348" s="33" t="s">
        <v>17</v>
      </c>
      <c r="O348" t="s">
        <v>1222</v>
      </c>
      <c r="P348" t="s">
        <v>1229</v>
      </c>
    </row>
    <row r="349" spans="1:16" x14ac:dyDescent="0.35">
      <c r="A349" s="1">
        <f t="shared" si="6"/>
        <v>348</v>
      </c>
      <c r="B349" s="1" t="s">
        <v>1064</v>
      </c>
      <c r="C349" t="s">
        <v>192</v>
      </c>
      <c r="D349" t="s">
        <v>91</v>
      </c>
      <c r="E349" s="33" t="s">
        <v>81</v>
      </c>
      <c r="F349" s="33" t="s">
        <v>7</v>
      </c>
      <c r="G349" s="33" t="s">
        <v>7</v>
      </c>
      <c r="H349" s="33" t="s">
        <v>7</v>
      </c>
      <c r="I349" s="33" t="s">
        <v>7</v>
      </c>
      <c r="J349" s="33" t="s">
        <v>7</v>
      </c>
      <c r="K349" s="34">
        <v>0.6</v>
      </c>
      <c r="L349" s="34" t="str">
        <f>IF(Noms_de_les_cases45[[#This Row],[Nivell 
d''us (%)]]&gt;0.7,"Habitual",IF(Noms_de_les_cases45[[#This Row],[Nivell 
d''us (%)]]&lt;0.3,"Minoritari","Ocasional"))</f>
        <v>Ocasional</v>
      </c>
      <c r="M349" s="33" t="s">
        <v>16</v>
      </c>
      <c r="N349" s="33" t="s">
        <v>17</v>
      </c>
      <c r="O349" t="s">
        <v>1222</v>
      </c>
      <c r="P349" t="s">
        <v>1229</v>
      </c>
    </row>
    <row r="350" spans="1:16" x14ac:dyDescent="0.35">
      <c r="A350" s="1">
        <f t="shared" si="6"/>
        <v>349</v>
      </c>
      <c r="B350" s="1" t="s">
        <v>1274</v>
      </c>
      <c r="C350" t="s">
        <v>406</v>
      </c>
      <c r="D350" t="s">
        <v>86</v>
      </c>
      <c r="E350" s="33" t="s">
        <v>81</v>
      </c>
      <c r="F350" s="33" t="s">
        <v>7</v>
      </c>
      <c r="G350" s="33" t="s">
        <v>7</v>
      </c>
      <c r="H350" s="33" t="s">
        <v>7</v>
      </c>
      <c r="I350" s="33" t="s">
        <v>8</v>
      </c>
      <c r="J350" s="33" t="s">
        <v>8</v>
      </c>
      <c r="K350" s="34">
        <v>0.2</v>
      </c>
      <c r="L350" s="34" t="str">
        <f>IF(Noms_de_les_cases45[[#This Row],[Nivell 
d''us (%)]]&gt;0.7,"Habitual",IF(Noms_de_les_cases45[[#This Row],[Nivell 
d''us (%)]]&lt;0.3,"Minoritari","Ocasional"))</f>
        <v>Minoritari</v>
      </c>
      <c r="M350" s="33" t="s">
        <v>14</v>
      </c>
      <c r="N350" s="33" t="s">
        <v>17</v>
      </c>
      <c r="O350" t="s">
        <v>1222</v>
      </c>
      <c r="P350" t="s">
        <v>1229</v>
      </c>
    </row>
    <row r="351" spans="1:16" x14ac:dyDescent="0.35">
      <c r="A351" s="1">
        <f t="shared" si="6"/>
        <v>350</v>
      </c>
      <c r="B351" s="1" t="s">
        <v>787</v>
      </c>
      <c r="C351" t="s">
        <v>788</v>
      </c>
      <c r="D351" t="s">
        <v>24</v>
      </c>
      <c r="E351" s="33" t="s">
        <v>81</v>
      </c>
      <c r="F351" s="33" t="s">
        <v>7</v>
      </c>
      <c r="G351" s="33" t="s">
        <v>7</v>
      </c>
      <c r="H351" s="33" t="s">
        <v>7</v>
      </c>
      <c r="I351" s="33" t="s">
        <v>7</v>
      </c>
      <c r="J351" s="33" t="s">
        <v>7</v>
      </c>
      <c r="K351" s="34">
        <v>1</v>
      </c>
      <c r="L351" s="34" t="str">
        <f>IF(Noms_de_les_cases45[[#This Row],[Nivell 
d''us (%)]]&gt;0.7,"Habitual",IF(Noms_de_les_cases45[[#This Row],[Nivell 
d''us (%)]]&lt;0.3,"Minoritari","Ocasional"))</f>
        <v>Habitual</v>
      </c>
      <c r="M351" s="33" t="s">
        <v>16</v>
      </c>
      <c r="N351" s="33" t="s">
        <v>17</v>
      </c>
      <c r="O351" t="s">
        <v>1222</v>
      </c>
      <c r="P351" t="s">
        <v>1229</v>
      </c>
    </row>
    <row r="352" spans="1:16" x14ac:dyDescent="0.35">
      <c r="A352" s="1">
        <f t="shared" si="6"/>
        <v>351</v>
      </c>
      <c r="B352" s="1" t="s">
        <v>1381</v>
      </c>
      <c r="C352" t="s">
        <v>250</v>
      </c>
      <c r="D352" t="s">
        <v>88</v>
      </c>
      <c r="E352" s="33" t="s">
        <v>81</v>
      </c>
      <c r="F352" s="33" t="s">
        <v>7</v>
      </c>
      <c r="G352" s="33" t="s">
        <v>7</v>
      </c>
      <c r="H352" s="33" t="s">
        <v>7</v>
      </c>
      <c r="I352" s="33" t="s">
        <v>8</v>
      </c>
      <c r="J352" s="33" t="s">
        <v>8</v>
      </c>
      <c r="K352" s="34">
        <v>0.2</v>
      </c>
      <c r="L352" s="34" t="str">
        <f>IF(Noms_de_les_cases45[[#This Row],[Nivell 
d''us (%)]]&gt;0.7,"Habitual",IF(Noms_de_les_cases45[[#This Row],[Nivell 
d''us (%)]]&lt;0.3,"Minoritari","Ocasional"))</f>
        <v>Minoritari</v>
      </c>
      <c r="M352" s="33" t="s">
        <v>16</v>
      </c>
      <c r="N352" s="33" t="s">
        <v>17</v>
      </c>
      <c r="O352" t="s">
        <v>1222</v>
      </c>
      <c r="P352" t="s">
        <v>1225</v>
      </c>
    </row>
    <row r="353" spans="1:16" x14ac:dyDescent="0.35">
      <c r="A353" s="1">
        <f t="shared" si="6"/>
        <v>352</v>
      </c>
      <c r="B353" s="1" t="s">
        <v>1508</v>
      </c>
      <c r="C353" t="s">
        <v>148</v>
      </c>
      <c r="D353" t="s">
        <v>88</v>
      </c>
      <c r="E353" s="33" t="s">
        <v>81</v>
      </c>
      <c r="F353" s="33" t="s">
        <v>7</v>
      </c>
      <c r="G353" s="33" t="s">
        <v>8</v>
      </c>
      <c r="H353" s="33" t="s">
        <v>7</v>
      </c>
      <c r="I353" s="33" t="s">
        <v>8</v>
      </c>
      <c r="J353" s="33" t="s">
        <v>8</v>
      </c>
      <c r="K353" s="34">
        <v>0.2</v>
      </c>
      <c r="L353" s="34" t="str">
        <f>IF(Noms_de_les_cases45[[#This Row],[Nivell 
d''us (%)]]&gt;0.7,"Habitual",IF(Noms_de_les_cases45[[#This Row],[Nivell 
d''us (%)]]&lt;0.3,"Minoritari","Ocasional"))</f>
        <v>Minoritari</v>
      </c>
      <c r="M353" s="33" t="s">
        <v>14</v>
      </c>
      <c r="N353" s="33" t="s">
        <v>17</v>
      </c>
      <c r="O353" t="s">
        <v>1218</v>
      </c>
      <c r="P353" t="s">
        <v>1228</v>
      </c>
    </row>
    <row r="354" spans="1:16" x14ac:dyDescent="0.35">
      <c r="A354" s="1">
        <f t="shared" si="6"/>
        <v>353</v>
      </c>
      <c r="B354" s="1" t="s">
        <v>1478</v>
      </c>
      <c r="C354" t="s">
        <v>988</v>
      </c>
      <c r="D354" t="s">
        <v>89</v>
      </c>
      <c r="E354" s="33" t="s">
        <v>81</v>
      </c>
      <c r="F354" s="33" t="s">
        <v>7</v>
      </c>
      <c r="G354" s="33" t="s">
        <v>7</v>
      </c>
      <c r="H354" s="33" t="s">
        <v>7</v>
      </c>
      <c r="I354" s="33" t="s">
        <v>8</v>
      </c>
      <c r="J354" s="33" t="s">
        <v>8</v>
      </c>
      <c r="K354" s="34">
        <v>0.2</v>
      </c>
      <c r="L354" s="34" t="str">
        <f>IF(Noms_de_les_cases45[[#This Row],[Nivell 
d''us (%)]]&gt;0.7,"Habitual",IF(Noms_de_les_cases45[[#This Row],[Nivell 
d''us (%)]]&lt;0.3,"Minoritari","Ocasional"))</f>
        <v>Minoritari</v>
      </c>
      <c r="M354" s="33" t="s">
        <v>78</v>
      </c>
      <c r="N354" s="33" t="s">
        <v>17</v>
      </c>
      <c r="O354" t="s">
        <v>1218</v>
      </c>
      <c r="P354" t="s">
        <v>1224</v>
      </c>
    </row>
    <row r="355" spans="1:16" x14ac:dyDescent="0.35">
      <c r="A355" s="1">
        <f t="shared" si="6"/>
        <v>354</v>
      </c>
      <c r="B355" s="1" t="s">
        <v>434</v>
      </c>
      <c r="C355" t="s">
        <v>432</v>
      </c>
      <c r="D355" t="s">
        <v>86</v>
      </c>
      <c r="E355" s="33" t="s">
        <v>81</v>
      </c>
      <c r="F355" s="33" t="s">
        <v>7</v>
      </c>
      <c r="G355" s="33" t="s">
        <v>7</v>
      </c>
      <c r="H355" s="33" t="s">
        <v>7</v>
      </c>
      <c r="I355" s="33" t="s">
        <v>8</v>
      </c>
      <c r="J355" s="33" t="s">
        <v>8</v>
      </c>
      <c r="K355" s="34">
        <v>0.4</v>
      </c>
      <c r="L355" s="34" t="str">
        <f>IF(Noms_de_les_cases45[[#This Row],[Nivell 
d''us (%)]]&gt;0.7,"Habitual",IF(Noms_de_les_cases45[[#This Row],[Nivell 
d''us (%)]]&lt;0.3,"Minoritari","Ocasional"))</f>
        <v>Ocasional</v>
      </c>
      <c r="M355" s="33" t="s">
        <v>78</v>
      </c>
      <c r="N355" s="33" t="s">
        <v>19</v>
      </c>
      <c r="O355" t="s">
        <v>1235</v>
      </c>
      <c r="P355" t="s">
        <v>1226</v>
      </c>
    </row>
    <row r="356" spans="1:16" x14ac:dyDescent="0.35">
      <c r="A356" s="1">
        <f t="shared" si="6"/>
        <v>355</v>
      </c>
      <c r="B356" s="1" t="s">
        <v>404</v>
      </c>
      <c r="C356" t="s">
        <v>403</v>
      </c>
      <c r="D356" t="s">
        <v>86</v>
      </c>
      <c r="E356" s="33" t="s">
        <v>81</v>
      </c>
      <c r="F356" s="33" t="s">
        <v>7</v>
      </c>
      <c r="G356" s="33" t="s">
        <v>7</v>
      </c>
      <c r="H356" s="33" t="s">
        <v>7</v>
      </c>
      <c r="I356" s="33" t="s">
        <v>8</v>
      </c>
      <c r="J356" s="33" t="s">
        <v>8</v>
      </c>
      <c r="K356" s="34">
        <v>0.2</v>
      </c>
      <c r="L356" s="34" t="str">
        <f>IF(Noms_de_les_cases45[[#This Row],[Nivell 
d''us (%)]]&gt;0.7,"Habitual",IF(Noms_de_les_cases45[[#This Row],[Nivell 
d''us (%)]]&lt;0.3,"Minoritari","Ocasional"))</f>
        <v>Minoritari</v>
      </c>
      <c r="M356" s="33" t="s">
        <v>78</v>
      </c>
      <c r="N356" s="33" t="s">
        <v>17</v>
      </c>
      <c r="O356" t="s">
        <v>1218</v>
      </c>
      <c r="P356" t="s">
        <v>1225</v>
      </c>
    </row>
    <row r="357" spans="1:16" x14ac:dyDescent="0.35">
      <c r="A357" s="1">
        <f t="shared" si="6"/>
        <v>356</v>
      </c>
      <c r="B357" s="1" t="s">
        <v>574</v>
      </c>
      <c r="C357" t="s">
        <v>1082</v>
      </c>
      <c r="D357" t="s">
        <v>85</v>
      </c>
      <c r="E357" s="33" t="s">
        <v>81</v>
      </c>
      <c r="F357" s="33" t="s">
        <v>7</v>
      </c>
      <c r="G357" s="33" t="s">
        <v>7</v>
      </c>
      <c r="H357" s="33" t="s">
        <v>7</v>
      </c>
      <c r="I357" s="33" t="s">
        <v>7</v>
      </c>
      <c r="J357" s="33" t="s">
        <v>7</v>
      </c>
      <c r="K357" s="34">
        <v>0.6</v>
      </c>
      <c r="L357" s="34" t="str">
        <f>IF(Noms_de_les_cases45[[#This Row],[Nivell 
d''us (%)]]&gt;0.7,"Habitual",IF(Noms_de_les_cases45[[#This Row],[Nivell 
d''us (%)]]&lt;0.3,"Minoritari","Ocasional"))</f>
        <v>Ocasional</v>
      </c>
      <c r="M357" s="33" t="s">
        <v>78</v>
      </c>
      <c r="N357" s="33" t="s">
        <v>17</v>
      </c>
      <c r="O357" t="s">
        <v>1220</v>
      </c>
      <c r="P357" t="s">
        <v>1240</v>
      </c>
    </row>
    <row r="358" spans="1:16" x14ac:dyDescent="0.35">
      <c r="A358" s="1">
        <f t="shared" si="6"/>
        <v>357</v>
      </c>
      <c r="B358" s="1" t="s">
        <v>312</v>
      </c>
      <c r="C358" t="s">
        <v>305</v>
      </c>
      <c r="D358" t="s">
        <v>92</v>
      </c>
      <c r="E358" s="33" t="s">
        <v>81</v>
      </c>
      <c r="F358" s="33" t="s">
        <v>7</v>
      </c>
      <c r="G358" s="33" t="s">
        <v>7</v>
      </c>
      <c r="H358" s="33" t="s">
        <v>7</v>
      </c>
      <c r="I358" s="33" t="s">
        <v>8</v>
      </c>
      <c r="J358" s="33" t="s">
        <v>8</v>
      </c>
      <c r="K358" s="34">
        <v>0.2</v>
      </c>
      <c r="L358" s="34" t="str">
        <f>IF(Noms_de_les_cases45[[#This Row],[Nivell 
d''us (%)]]&gt;0.7,"Habitual",IF(Noms_de_les_cases45[[#This Row],[Nivell 
d''us (%)]]&lt;0.3,"Minoritari","Ocasional"))</f>
        <v>Minoritari</v>
      </c>
      <c r="M358" s="33" t="s">
        <v>15</v>
      </c>
      <c r="N358" s="33" t="s">
        <v>17</v>
      </c>
      <c r="O358" t="s">
        <v>1218</v>
      </c>
      <c r="P358" t="s">
        <v>1268</v>
      </c>
    </row>
    <row r="359" spans="1:16" x14ac:dyDescent="0.35">
      <c r="A359" s="1">
        <f t="shared" si="6"/>
        <v>358</v>
      </c>
      <c r="B359" s="1" t="s">
        <v>715</v>
      </c>
      <c r="C359" t="s">
        <v>716</v>
      </c>
      <c r="D359" t="s">
        <v>84</v>
      </c>
      <c r="E359" s="33" t="s">
        <v>81</v>
      </c>
      <c r="F359" s="33" t="s">
        <v>7</v>
      </c>
      <c r="G359" s="33" t="s">
        <v>7</v>
      </c>
      <c r="H359" s="33" t="s">
        <v>7</v>
      </c>
      <c r="I359" s="33" t="s">
        <v>7</v>
      </c>
      <c r="J359" s="33" t="s">
        <v>7</v>
      </c>
      <c r="K359" s="34">
        <v>0.6</v>
      </c>
      <c r="L359" s="34" t="str">
        <f>IF(Noms_de_les_cases45[[#This Row],[Nivell 
d''us (%)]]&gt;0.7,"Habitual",IF(Noms_de_les_cases45[[#This Row],[Nivell 
d''us (%)]]&lt;0.3,"Minoritari","Ocasional"))</f>
        <v>Ocasional</v>
      </c>
      <c r="M359" s="33" t="s">
        <v>15</v>
      </c>
      <c r="N359" s="33" t="s">
        <v>17</v>
      </c>
      <c r="O359" t="s">
        <v>1221</v>
      </c>
      <c r="P359" t="s">
        <v>1270</v>
      </c>
    </row>
    <row r="360" spans="1:16" x14ac:dyDescent="0.35">
      <c r="A360" s="1">
        <f t="shared" si="6"/>
        <v>359</v>
      </c>
      <c r="B360" s="1" t="s">
        <v>616</v>
      </c>
      <c r="C360" t="s">
        <v>617</v>
      </c>
      <c r="D360" t="s">
        <v>85</v>
      </c>
      <c r="E360" s="33" t="s">
        <v>81</v>
      </c>
      <c r="F360" s="33" t="s">
        <v>7</v>
      </c>
      <c r="G360" s="33" t="s">
        <v>7</v>
      </c>
      <c r="H360" s="33" t="s">
        <v>7</v>
      </c>
      <c r="I360" s="33" t="s">
        <v>7</v>
      </c>
      <c r="J360" s="33" t="s">
        <v>7</v>
      </c>
      <c r="K360" s="34">
        <v>0.8</v>
      </c>
      <c r="L360" s="34" t="str">
        <f>IF(Noms_de_les_cases45[[#This Row],[Nivell 
d''us (%)]]&gt;0.7,"Habitual",IF(Noms_de_les_cases45[[#This Row],[Nivell 
d''us (%)]]&lt;0.3,"Minoritari","Ocasional"))</f>
        <v>Habitual</v>
      </c>
      <c r="M360" s="33" t="s">
        <v>14</v>
      </c>
      <c r="N360" s="33" t="s">
        <v>17</v>
      </c>
      <c r="O360" t="s">
        <v>1218</v>
      </c>
      <c r="P360" t="s">
        <v>1228</v>
      </c>
    </row>
    <row r="361" spans="1:16" x14ac:dyDescent="0.35">
      <c r="A361" s="1">
        <f t="shared" si="6"/>
        <v>360</v>
      </c>
      <c r="B361" s="1" t="s">
        <v>1471</v>
      </c>
      <c r="C361" t="s">
        <v>982</v>
      </c>
      <c r="D361" t="s">
        <v>89</v>
      </c>
      <c r="E361" s="33" t="s">
        <v>81</v>
      </c>
      <c r="F361" s="33" t="s">
        <v>7</v>
      </c>
      <c r="G361" s="33" t="s">
        <v>7</v>
      </c>
      <c r="H361" s="33" t="s">
        <v>7</v>
      </c>
      <c r="I361" s="33" t="s">
        <v>8</v>
      </c>
      <c r="J361" s="33" t="s">
        <v>8</v>
      </c>
      <c r="K361" s="34">
        <v>0.2</v>
      </c>
      <c r="L361" s="34" t="str">
        <f>IF(Noms_de_les_cases45[[#This Row],[Nivell 
d''us (%)]]&gt;0.7,"Habitual",IF(Noms_de_les_cases45[[#This Row],[Nivell 
d''us (%)]]&lt;0.3,"Minoritari","Ocasional"))</f>
        <v>Minoritari</v>
      </c>
      <c r="M361" s="33" t="s">
        <v>16</v>
      </c>
      <c r="N361" s="33" t="s">
        <v>17</v>
      </c>
      <c r="O361" t="s">
        <v>1221</v>
      </c>
      <c r="P361" t="s">
        <v>1239</v>
      </c>
    </row>
    <row r="362" spans="1:16" x14ac:dyDescent="0.35">
      <c r="A362" s="1">
        <f t="shared" si="6"/>
        <v>361</v>
      </c>
      <c r="B362" s="1" t="s">
        <v>710</v>
      </c>
      <c r="C362" t="s">
        <v>762</v>
      </c>
      <c r="D362" t="s">
        <v>24</v>
      </c>
      <c r="E362" s="33" t="s">
        <v>81</v>
      </c>
      <c r="F362" s="33" t="s">
        <v>7</v>
      </c>
      <c r="G362" s="33" t="s">
        <v>7</v>
      </c>
      <c r="H362" s="33" t="s">
        <v>7</v>
      </c>
      <c r="I362" s="33" t="s">
        <v>7</v>
      </c>
      <c r="J362" s="33" t="s">
        <v>7</v>
      </c>
      <c r="K362" s="34">
        <v>1</v>
      </c>
      <c r="L362" s="34" t="str">
        <f>IF(Noms_de_les_cases45[[#This Row],[Nivell 
d''us (%)]]&gt;0.7,"Habitual",IF(Noms_de_les_cases45[[#This Row],[Nivell 
d''us (%)]]&lt;0.3,"Minoritari","Ocasional"))</f>
        <v>Habitual</v>
      </c>
      <c r="M362" s="33" t="s">
        <v>15</v>
      </c>
      <c r="N362" s="33" t="s">
        <v>17</v>
      </c>
      <c r="O362" t="s">
        <v>1218</v>
      </c>
      <c r="P362" t="s">
        <v>1268</v>
      </c>
    </row>
    <row r="363" spans="1:16" x14ac:dyDescent="0.35">
      <c r="A363" s="1">
        <f t="shared" si="6"/>
        <v>362</v>
      </c>
      <c r="B363" s="1" t="s">
        <v>842</v>
      </c>
      <c r="C363" t="s">
        <v>965</v>
      </c>
      <c r="D363" t="s">
        <v>89</v>
      </c>
      <c r="E363" s="33" t="s">
        <v>81</v>
      </c>
      <c r="F363" s="33" t="s">
        <v>7</v>
      </c>
      <c r="G363" s="33" t="s">
        <v>7</v>
      </c>
      <c r="H363" s="33" t="s">
        <v>7</v>
      </c>
      <c r="I363" s="33" t="s">
        <v>7</v>
      </c>
      <c r="J363" s="33" t="s">
        <v>7</v>
      </c>
      <c r="K363" s="34">
        <v>0.8</v>
      </c>
      <c r="L363" s="34" t="str">
        <f>IF(Noms_de_les_cases45[[#This Row],[Nivell 
d''us (%)]]&gt;0.7,"Habitual",IF(Noms_de_les_cases45[[#This Row],[Nivell 
d''us (%)]]&lt;0.3,"Minoritari","Ocasional"))</f>
        <v>Habitual</v>
      </c>
      <c r="M363" s="33" t="s">
        <v>14</v>
      </c>
      <c r="N363" s="33" t="s">
        <v>17</v>
      </c>
      <c r="O363" t="s">
        <v>1218</v>
      </c>
      <c r="P363" t="s">
        <v>1228</v>
      </c>
    </row>
    <row r="364" spans="1:16" x14ac:dyDescent="0.35">
      <c r="A364" s="1">
        <f t="shared" si="6"/>
        <v>363</v>
      </c>
      <c r="B364" s="1" t="s">
        <v>931</v>
      </c>
      <c r="C364" t="s">
        <v>932</v>
      </c>
      <c r="D364" t="s">
        <v>89</v>
      </c>
      <c r="E364" s="33" t="s">
        <v>81</v>
      </c>
      <c r="F364" s="33" t="s">
        <v>7</v>
      </c>
      <c r="G364" s="33" t="s">
        <v>7</v>
      </c>
      <c r="H364" s="33" t="s">
        <v>7</v>
      </c>
      <c r="I364" s="33" t="s">
        <v>7</v>
      </c>
      <c r="J364" s="33" t="s">
        <v>7</v>
      </c>
      <c r="K364" s="34">
        <v>1</v>
      </c>
      <c r="L364" s="34" t="str">
        <f>IF(Noms_de_les_cases45[[#This Row],[Nivell 
d''us (%)]]&gt;0.7,"Habitual",IF(Noms_de_les_cases45[[#This Row],[Nivell 
d''us (%)]]&lt;0.3,"Minoritari","Ocasional"))</f>
        <v>Habitual</v>
      </c>
      <c r="M364" s="33" t="s">
        <v>14</v>
      </c>
      <c r="N364" s="33" t="s">
        <v>17</v>
      </c>
      <c r="O364" t="s">
        <v>1218</v>
      </c>
      <c r="P364" t="s">
        <v>1228</v>
      </c>
    </row>
    <row r="365" spans="1:16" x14ac:dyDescent="0.35">
      <c r="A365" s="1">
        <f t="shared" si="6"/>
        <v>364</v>
      </c>
      <c r="B365" s="1" t="s">
        <v>48</v>
      </c>
      <c r="C365" t="s">
        <v>45</v>
      </c>
      <c r="D365" t="s">
        <v>6</v>
      </c>
      <c r="E365" s="33" t="s">
        <v>81</v>
      </c>
      <c r="F365" s="33" t="s">
        <v>7</v>
      </c>
      <c r="G365" s="33" t="s">
        <v>7</v>
      </c>
      <c r="H365" s="33" t="s">
        <v>7</v>
      </c>
      <c r="I365" s="33" t="s">
        <v>8</v>
      </c>
      <c r="J365" s="33" t="s">
        <v>7</v>
      </c>
      <c r="K365" s="34">
        <v>0.8</v>
      </c>
      <c r="L365" s="34" t="str">
        <f>IF(Noms_de_les_cases45[[#This Row],[Nivell 
d''us (%)]]&gt;0.7,"Habitual",IF(Noms_de_les_cases45[[#This Row],[Nivell 
d''us (%)]]&lt;0.3,"Minoritari","Ocasional"))</f>
        <v>Habitual</v>
      </c>
      <c r="M365" s="33" t="s">
        <v>14</v>
      </c>
      <c r="N365" s="33" t="s">
        <v>17</v>
      </c>
      <c r="O365" t="s">
        <v>1218</v>
      </c>
      <c r="P365" t="s">
        <v>1228</v>
      </c>
    </row>
    <row r="366" spans="1:16" x14ac:dyDescent="0.35">
      <c r="A366" s="1">
        <f t="shared" si="6"/>
        <v>365</v>
      </c>
      <c r="B366" s="1" t="s">
        <v>71</v>
      </c>
      <c r="C366" t="s">
        <v>70</v>
      </c>
      <c r="D366" t="s">
        <v>6</v>
      </c>
      <c r="E366" s="33" t="s">
        <v>81</v>
      </c>
      <c r="F366" s="33" t="s">
        <v>7</v>
      </c>
      <c r="G366" s="33" t="s">
        <v>7</v>
      </c>
      <c r="H366" s="33" t="s">
        <v>7</v>
      </c>
      <c r="I366" s="33" t="s">
        <v>8</v>
      </c>
      <c r="J366" s="33" t="s">
        <v>8</v>
      </c>
      <c r="K366" s="34">
        <v>0.4</v>
      </c>
      <c r="L366" s="34" t="str">
        <f>IF(Noms_de_les_cases45[[#This Row],[Nivell 
d''us (%)]]&gt;0.7,"Habitual",IF(Noms_de_les_cases45[[#This Row],[Nivell 
d''us (%)]]&lt;0.3,"Minoritari","Ocasional"))</f>
        <v>Ocasional</v>
      </c>
      <c r="M366" s="33" t="s">
        <v>14</v>
      </c>
      <c r="N366" s="33" t="s">
        <v>20</v>
      </c>
      <c r="O366" t="s">
        <v>1235</v>
      </c>
      <c r="P366" t="s">
        <v>1230</v>
      </c>
    </row>
    <row r="367" spans="1:16" x14ac:dyDescent="0.35">
      <c r="A367" s="1">
        <f t="shared" si="6"/>
        <v>366</v>
      </c>
      <c r="B367" s="1" t="s">
        <v>652</v>
      </c>
      <c r="C367" t="s">
        <v>651</v>
      </c>
      <c r="D367" t="s">
        <v>24</v>
      </c>
      <c r="E367" s="33" t="s">
        <v>81</v>
      </c>
      <c r="F367" s="33" t="s">
        <v>7</v>
      </c>
      <c r="G367" s="33" t="s">
        <v>7</v>
      </c>
      <c r="H367" s="33" t="s">
        <v>7</v>
      </c>
      <c r="I367" s="33" t="s">
        <v>8</v>
      </c>
      <c r="J367" s="33" t="s">
        <v>8</v>
      </c>
      <c r="K367" s="34">
        <v>0.4</v>
      </c>
      <c r="L367" s="34" t="str">
        <f>IF(Noms_de_les_cases45[[#This Row],[Nivell 
d''us (%)]]&gt;0.7,"Habitual",IF(Noms_de_les_cases45[[#This Row],[Nivell 
d''us (%)]]&lt;0.3,"Minoritari","Ocasional"))</f>
        <v>Ocasional</v>
      </c>
      <c r="M367" s="33" t="s">
        <v>14</v>
      </c>
      <c r="N367" s="33" t="s">
        <v>18</v>
      </c>
      <c r="O367" t="s">
        <v>1218</v>
      </c>
      <c r="P367" t="s">
        <v>1228</v>
      </c>
    </row>
    <row r="368" spans="1:16" x14ac:dyDescent="0.35">
      <c r="A368" s="1">
        <f t="shared" si="6"/>
        <v>367</v>
      </c>
      <c r="B368" s="1" t="s">
        <v>427</v>
      </c>
      <c r="C368" t="s">
        <v>428</v>
      </c>
      <c r="D368" t="s">
        <v>86</v>
      </c>
      <c r="E368" s="33" t="s">
        <v>81</v>
      </c>
      <c r="F368" s="33" t="s">
        <v>7</v>
      </c>
      <c r="G368" s="33" t="s">
        <v>7</v>
      </c>
      <c r="H368" s="33" t="s">
        <v>7</v>
      </c>
      <c r="I368" s="33" t="s">
        <v>7</v>
      </c>
      <c r="J368" s="33" t="s">
        <v>7</v>
      </c>
      <c r="K368" s="34">
        <v>0.6</v>
      </c>
      <c r="L368" s="34" t="str">
        <f>IF(Noms_de_les_cases45[[#This Row],[Nivell 
d''us (%)]]&gt;0.7,"Habitual",IF(Noms_de_les_cases45[[#This Row],[Nivell 
d''us (%)]]&lt;0.3,"Minoritari","Ocasional"))</f>
        <v>Ocasional</v>
      </c>
      <c r="M368" s="33" t="s">
        <v>15</v>
      </c>
      <c r="N368" s="33" t="s">
        <v>17</v>
      </c>
      <c r="O368" t="s">
        <v>1218</v>
      </c>
      <c r="P368" t="s">
        <v>1228</v>
      </c>
    </row>
    <row r="369" spans="1:16" x14ac:dyDescent="0.35">
      <c r="A369" s="1">
        <f t="shared" si="6"/>
        <v>368</v>
      </c>
      <c r="B369" s="1" t="s">
        <v>257</v>
      </c>
      <c r="C369" t="s">
        <v>258</v>
      </c>
      <c r="D369" t="s">
        <v>88</v>
      </c>
      <c r="E369" s="33" t="s">
        <v>81</v>
      </c>
      <c r="F369" s="33" t="s">
        <v>7</v>
      </c>
      <c r="G369" s="33" t="s">
        <v>7</v>
      </c>
      <c r="H369" s="33" t="s">
        <v>7</v>
      </c>
      <c r="I369" s="33" t="s">
        <v>7</v>
      </c>
      <c r="J369" s="33" t="s">
        <v>7</v>
      </c>
      <c r="K369" s="34">
        <v>0.6</v>
      </c>
      <c r="L369" s="34" t="str">
        <f>IF(Noms_de_les_cases45[[#This Row],[Nivell 
d''us (%)]]&gt;0.7,"Habitual",IF(Noms_de_les_cases45[[#This Row],[Nivell 
d''us (%)]]&lt;0.3,"Minoritari","Ocasional"))</f>
        <v>Ocasional</v>
      </c>
      <c r="M369" s="33" t="s">
        <v>14</v>
      </c>
      <c r="N369" s="33" t="s">
        <v>17</v>
      </c>
      <c r="O369" t="s">
        <v>1218</v>
      </c>
      <c r="P369" t="s">
        <v>1228</v>
      </c>
    </row>
    <row r="370" spans="1:16" x14ac:dyDescent="0.35">
      <c r="A370" s="1">
        <f t="shared" si="6"/>
        <v>369</v>
      </c>
      <c r="B370" s="1" t="s">
        <v>926</v>
      </c>
      <c r="C370" t="s">
        <v>928</v>
      </c>
      <c r="D370" t="s">
        <v>89</v>
      </c>
      <c r="E370" s="33" t="s">
        <v>81</v>
      </c>
      <c r="F370" s="33" t="s">
        <v>7</v>
      </c>
      <c r="G370" s="33" t="s">
        <v>7</v>
      </c>
      <c r="H370" s="33" t="s">
        <v>7</v>
      </c>
      <c r="I370" s="33" t="s">
        <v>7</v>
      </c>
      <c r="J370" s="33" t="s">
        <v>7</v>
      </c>
      <c r="K370" s="34">
        <v>0.6</v>
      </c>
      <c r="L370" s="34" t="str">
        <f>IF(Noms_de_les_cases45[[#This Row],[Nivell 
d''us (%)]]&gt;0.7,"Habitual",IF(Noms_de_les_cases45[[#This Row],[Nivell 
d''us (%)]]&lt;0.3,"Minoritari","Ocasional"))</f>
        <v>Ocasional</v>
      </c>
      <c r="M370" s="33" t="s">
        <v>14</v>
      </c>
      <c r="N370" s="33" t="s">
        <v>17</v>
      </c>
      <c r="O370" t="s">
        <v>1218</v>
      </c>
      <c r="P370" t="s">
        <v>1228</v>
      </c>
    </row>
    <row r="371" spans="1:16" x14ac:dyDescent="0.35">
      <c r="A371" s="1">
        <f t="shared" si="6"/>
        <v>370</v>
      </c>
      <c r="B371" s="1" t="s">
        <v>727</v>
      </c>
      <c r="C371" t="s">
        <v>994</v>
      </c>
      <c r="D371" t="s">
        <v>89</v>
      </c>
      <c r="E371" s="33" t="s">
        <v>81</v>
      </c>
      <c r="F371" s="33" t="s">
        <v>7</v>
      </c>
      <c r="G371" s="33" t="s">
        <v>7</v>
      </c>
      <c r="H371" s="33" t="s">
        <v>7</v>
      </c>
      <c r="I371" s="33" t="s">
        <v>7</v>
      </c>
      <c r="J371" s="33" t="s">
        <v>7</v>
      </c>
      <c r="K371" s="34">
        <v>0.8</v>
      </c>
      <c r="L371" s="34" t="str">
        <f>IF(Noms_de_les_cases45[[#This Row],[Nivell 
d''us (%)]]&gt;0.7,"Habitual",IF(Noms_de_les_cases45[[#This Row],[Nivell 
d''us (%)]]&lt;0.3,"Minoritari","Ocasional"))</f>
        <v>Habitual</v>
      </c>
      <c r="M371" s="33" t="s">
        <v>14</v>
      </c>
      <c r="N371" s="33" t="s">
        <v>17</v>
      </c>
      <c r="O371" t="s">
        <v>1218</v>
      </c>
      <c r="P371" t="s">
        <v>1228</v>
      </c>
    </row>
    <row r="372" spans="1:16" x14ac:dyDescent="0.35">
      <c r="A372" s="1">
        <f t="shared" si="6"/>
        <v>371</v>
      </c>
      <c r="B372" s="1" t="s">
        <v>1337</v>
      </c>
      <c r="C372" t="s">
        <v>841</v>
      </c>
      <c r="D372" t="s">
        <v>181</v>
      </c>
      <c r="E372" s="33" t="s">
        <v>81</v>
      </c>
      <c r="F372" s="33" t="s">
        <v>7</v>
      </c>
      <c r="G372" s="33" t="s">
        <v>7</v>
      </c>
      <c r="H372" s="33" t="s">
        <v>7</v>
      </c>
      <c r="I372" s="33" t="s">
        <v>8</v>
      </c>
      <c r="J372" s="33" t="s">
        <v>8</v>
      </c>
      <c r="K372" s="34">
        <v>0.4</v>
      </c>
      <c r="L372" s="34" t="str">
        <f>IF(Noms_de_les_cases45[[#This Row],[Nivell 
d''us (%)]]&gt;0.7,"Habitual",IF(Noms_de_les_cases45[[#This Row],[Nivell 
d''us (%)]]&lt;0.3,"Minoritari","Ocasional"))</f>
        <v>Ocasional</v>
      </c>
      <c r="M372" s="33" t="s">
        <v>14</v>
      </c>
      <c r="N372" s="33" t="s">
        <v>17</v>
      </c>
      <c r="O372" t="s">
        <v>1222</v>
      </c>
      <c r="P372" t="s">
        <v>1229</v>
      </c>
    </row>
    <row r="373" spans="1:16" x14ac:dyDescent="0.35">
      <c r="A373" s="1">
        <f t="shared" si="6"/>
        <v>372</v>
      </c>
      <c r="B373" s="1" t="s">
        <v>1512</v>
      </c>
      <c r="C373" t="s">
        <v>227</v>
      </c>
      <c r="D373" t="s">
        <v>88</v>
      </c>
      <c r="E373" s="33" t="s">
        <v>81</v>
      </c>
      <c r="F373" s="33" t="s">
        <v>7</v>
      </c>
      <c r="G373" s="33" t="s">
        <v>7</v>
      </c>
      <c r="H373" s="33" t="s">
        <v>7</v>
      </c>
      <c r="I373" s="33" t="s">
        <v>8</v>
      </c>
      <c r="J373" s="33" t="s">
        <v>8</v>
      </c>
      <c r="K373" s="34">
        <v>0.2</v>
      </c>
      <c r="L373" s="34" t="str">
        <f>IF(Noms_de_les_cases45[[#This Row],[Nivell 
d''us (%)]]&gt;0.7,"Habitual",IF(Noms_de_les_cases45[[#This Row],[Nivell 
d''us (%)]]&lt;0.3,"Minoritari","Ocasional"))</f>
        <v>Minoritari</v>
      </c>
      <c r="M373" s="33" t="s">
        <v>14</v>
      </c>
      <c r="N373" s="33" t="s">
        <v>17</v>
      </c>
      <c r="O373" t="s">
        <v>1222</v>
      </c>
      <c r="P373" t="s">
        <v>1229</v>
      </c>
    </row>
    <row r="374" spans="1:16" x14ac:dyDescent="0.35">
      <c r="A374" s="1">
        <f t="shared" si="6"/>
        <v>373</v>
      </c>
      <c r="B374" s="1" t="s">
        <v>69</v>
      </c>
      <c r="C374" t="s">
        <v>70</v>
      </c>
      <c r="D374" t="s">
        <v>6</v>
      </c>
      <c r="E374" s="33" t="s">
        <v>81</v>
      </c>
      <c r="F374" s="33" t="s">
        <v>7</v>
      </c>
      <c r="G374" s="33" t="s">
        <v>7</v>
      </c>
      <c r="H374" s="33" t="s">
        <v>7</v>
      </c>
      <c r="I374" s="33" t="s">
        <v>7</v>
      </c>
      <c r="J374" s="33" t="s">
        <v>8</v>
      </c>
      <c r="K374" s="34">
        <v>0.2</v>
      </c>
      <c r="L374" s="34" t="str">
        <f>IF(Noms_de_les_cases45[[#This Row],[Nivell 
d''us (%)]]&gt;0.7,"Habitual",IF(Noms_de_les_cases45[[#This Row],[Nivell 
d''us (%)]]&lt;0.3,"Minoritari","Ocasional"))</f>
        <v>Minoritari</v>
      </c>
      <c r="M374" s="33" t="s">
        <v>14</v>
      </c>
      <c r="N374" s="33" t="s">
        <v>19</v>
      </c>
      <c r="O374" t="s">
        <v>1222</v>
      </c>
      <c r="P374" t="s">
        <v>1229</v>
      </c>
    </row>
    <row r="375" spans="1:16" x14ac:dyDescent="0.35">
      <c r="A375" s="1">
        <f t="shared" si="6"/>
        <v>374</v>
      </c>
      <c r="B375" s="1" t="s">
        <v>948</v>
      </c>
      <c r="C375" t="s">
        <v>947</v>
      </c>
      <c r="D375" t="s">
        <v>89</v>
      </c>
      <c r="E375" s="33" t="s">
        <v>81</v>
      </c>
      <c r="F375" s="33" t="s">
        <v>7</v>
      </c>
      <c r="G375" s="33" t="s">
        <v>7</v>
      </c>
      <c r="H375" s="33" t="s">
        <v>7</v>
      </c>
      <c r="I375" s="33" t="s">
        <v>8</v>
      </c>
      <c r="J375" s="33" t="s">
        <v>8</v>
      </c>
      <c r="K375" s="34">
        <v>0.2</v>
      </c>
      <c r="L375" s="34" t="str">
        <f>IF(Noms_de_les_cases45[[#This Row],[Nivell 
d''us (%)]]&gt;0.7,"Habitual",IF(Noms_de_les_cases45[[#This Row],[Nivell 
d''us (%)]]&lt;0.3,"Minoritari","Ocasional"))</f>
        <v>Minoritari</v>
      </c>
      <c r="M375" s="33" t="s">
        <v>15</v>
      </c>
      <c r="N375" s="33" t="s">
        <v>17</v>
      </c>
      <c r="O375" t="s">
        <v>1218</v>
      </c>
      <c r="P375" t="s">
        <v>1273</v>
      </c>
    </row>
    <row r="376" spans="1:16" x14ac:dyDescent="0.35">
      <c r="A376" s="1">
        <f t="shared" si="6"/>
        <v>375</v>
      </c>
      <c r="B376" s="1" t="s">
        <v>1053</v>
      </c>
      <c r="C376" t="s">
        <v>632</v>
      </c>
      <c r="D376" t="s">
        <v>84</v>
      </c>
      <c r="E376" s="33" t="s">
        <v>81</v>
      </c>
      <c r="F376" s="33" t="s">
        <v>7</v>
      </c>
      <c r="G376" s="33" t="s">
        <v>7</v>
      </c>
      <c r="H376" s="33" t="s">
        <v>7</v>
      </c>
      <c r="I376" s="33" t="s">
        <v>7</v>
      </c>
      <c r="J376" s="33" t="s">
        <v>7</v>
      </c>
      <c r="K376" s="34">
        <v>0.8</v>
      </c>
      <c r="L376" s="34" t="str">
        <f>IF(Noms_de_les_cases45[[#This Row],[Nivell 
d''us (%)]]&gt;0.7,"Habitual",IF(Noms_de_les_cases45[[#This Row],[Nivell 
d''us (%)]]&lt;0.3,"Minoritari","Ocasional"))</f>
        <v>Habitual</v>
      </c>
      <c r="M376" s="33" t="s">
        <v>14</v>
      </c>
      <c r="N376" s="33" t="s">
        <v>17</v>
      </c>
      <c r="O376" t="s">
        <v>1218</v>
      </c>
      <c r="P376" t="s">
        <v>1228</v>
      </c>
    </row>
    <row r="377" spans="1:16" x14ac:dyDescent="0.35">
      <c r="A377" s="1">
        <f t="shared" si="6"/>
        <v>376</v>
      </c>
      <c r="B377" s="1" t="s">
        <v>571</v>
      </c>
      <c r="C377" t="s">
        <v>570</v>
      </c>
      <c r="D377" t="s">
        <v>85</v>
      </c>
      <c r="E377" s="33" t="s">
        <v>81</v>
      </c>
      <c r="F377" s="33" t="s">
        <v>7</v>
      </c>
      <c r="G377" s="33" t="s">
        <v>7</v>
      </c>
      <c r="H377" s="33" t="s">
        <v>7</v>
      </c>
      <c r="I377" s="33" t="s">
        <v>8</v>
      </c>
      <c r="J377" s="33" t="s">
        <v>7</v>
      </c>
      <c r="K377" s="34">
        <v>0.8</v>
      </c>
      <c r="L377" s="34" t="str">
        <f>IF(Noms_de_les_cases45[[#This Row],[Nivell 
d''us (%)]]&gt;0.7,"Habitual",IF(Noms_de_les_cases45[[#This Row],[Nivell 
d''us (%)]]&lt;0.3,"Minoritari","Ocasional"))</f>
        <v>Habitual</v>
      </c>
      <c r="M377" s="33" t="s">
        <v>14</v>
      </c>
      <c r="N377" s="33" t="s">
        <v>19</v>
      </c>
      <c r="O377" t="s">
        <v>1218</v>
      </c>
      <c r="P377" t="s">
        <v>1228</v>
      </c>
    </row>
    <row r="378" spans="1:16" x14ac:dyDescent="0.35">
      <c r="A378" s="1">
        <f t="shared" si="6"/>
        <v>377</v>
      </c>
      <c r="B378" s="1" t="s">
        <v>58</v>
      </c>
      <c r="C378" t="s">
        <v>59</v>
      </c>
      <c r="D378" t="s">
        <v>6</v>
      </c>
      <c r="E378" s="33" t="s">
        <v>81</v>
      </c>
      <c r="F378" s="33" t="s">
        <v>7</v>
      </c>
      <c r="G378" s="33" t="s">
        <v>7</v>
      </c>
      <c r="H378" s="33" t="s">
        <v>7</v>
      </c>
      <c r="I378" s="33" t="s">
        <v>7</v>
      </c>
      <c r="J378" s="33" t="s">
        <v>7</v>
      </c>
      <c r="K378" s="34">
        <v>0.8</v>
      </c>
      <c r="L378" s="34" t="str">
        <f>IF(Noms_de_les_cases45[[#This Row],[Nivell 
d''us (%)]]&gt;0.7,"Habitual",IF(Noms_de_les_cases45[[#This Row],[Nivell 
d''us (%)]]&lt;0.3,"Minoritari","Ocasional"))</f>
        <v>Habitual</v>
      </c>
      <c r="M378" s="33" t="s">
        <v>14</v>
      </c>
      <c r="N378" s="33" t="s">
        <v>17</v>
      </c>
      <c r="O378" t="s">
        <v>1218</v>
      </c>
      <c r="P378" t="s">
        <v>1228</v>
      </c>
    </row>
    <row r="379" spans="1:16" x14ac:dyDescent="0.35">
      <c r="A379" s="1">
        <f t="shared" si="6"/>
        <v>378</v>
      </c>
      <c r="B379" s="1" t="s">
        <v>236</v>
      </c>
      <c r="C379" t="s">
        <v>235</v>
      </c>
      <c r="D379" t="s">
        <v>88</v>
      </c>
      <c r="E379" s="33" t="s">
        <v>81</v>
      </c>
      <c r="F379" s="33" t="s">
        <v>7</v>
      </c>
      <c r="G379" s="33" t="s">
        <v>7</v>
      </c>
      <c r="H379" s="33" t="s">
        <v>7</v>
      </c>
      <c r="I379" s="33" t="s">
        <v>8</v>
      </c>
      <c r="J379" s="33" t="s">
        <v>8</v>
      </c>
      <c r="K379" s="34">
        <v>0.2</v>
      </c>
      <c r="L379" s="34" t="str">
        <f>IF(Noms_de_les_cases45[[#This Row],[Nivell 
d''us (%)]]&gt;0.7,"Habitual",IF(Noms_de_les_cases45[[#This Row],[Nivell 
d''us (%)]]&lt;0.3,"Minoritari","Ocasional"))</f>
        <v>Minoritari</v>
      </c>
      <c r="M379" s="33" t="s">
        <v>15</v>
      </c>
      <c r="N379" s="33" t="s">
        <v>17</v>
      </c>
      <c r="O379" t="s">
        <v>1218</v>
      </c>
      <c r="P379" t="s">
        <v>1268</v>
      </c>
    </row>
    <row r="380" spans="1:16" x14ac:dyDescent="0.35">
      <c r="A380" s="1">
        <f t="shared" si="6"/>
        <v>379</v>
      </c>
      <c r="B380" s="1" t="s">
        <v>1051</v>
      </c>
      <c r="C380" t="s">
        <v>273</v>
      </c>
      <c r="D380" t="s">
        <v>92</v>
      </c>
      <c r="E380" s="33" t="s">
        <v>81</v>
      </c>
      <c r="F380" s="33" t="s">
        <v>7</v>
      </c>
      <c r="G380" s="33" t="s">
        <v>7</v>
      </c>
      <c r="H380" s="33" t="s">
        <v>7</v>
      </c>
      <c r="I380" s="33" t="s">
        <v>8</v>
      </c>
      <c r="J380" s="33" t="s">
        <v>7</v>
      </c>
      <c r="K380" s="34">
        <v>0.6</v>
      </c>
      <c r="L380" s="34" t="str">
        <f>IF(Noms_de_les_cases45[[#This Row],[Nivell 
d''us (%)]]&gt;0.7,"Habitual",IF(Noms_de_les_cases45[[#This Row],[Nivell 
d''us (%)]]&lt;0.3,"Minoritari","Ocasional"))</f>
        <v>Ocasional</v>
      </c>
      <c r="M380" s="33" t="s">
        <v>15</v>
      </c>
      <c r="N380" s="33" t="s">
        <v>18</v>
      </c>
      <c r="O380" t="s">
        <v>1218</v>
      </c>
      <c r="P380" t="s">
        <v>1268</v>
      </c>
    </row>
    <row r="381" spans="1:16" x14ac:dyDescent="0.35">
      <c r="A381" s="1">
        <f t="shared" si="6"/>
        <v>380</v>
      </c>
      <c r="B381" s="1" t="s">
        <v>1213</v>
      </c>
      <c r="C381" t="s">
        <v>419</v>
      </c>
      <c r="D381" t="s">
        <v>86</v>
      </c>
      <c r="E381" s="33" t="s">
        <v>81</v>
      </c>
      <c r="F381" s="33" t="s">
        <v>7</v>
      </c>
      <c r="G381" s="33" t="s">
        <v>7</v>
      </c>
      <c r="H381" s="33" t="s">
        <v>7</v>
      </c>
      <c r="I381" s="33" t="s">
        <v>8</v>
      </c>
      <c r="J381" s="33" t="s">
        <v>7</v>
      </c>
      <c r="K381" s="34">
        <v>0.6</v>
      </c>
      <c r="L381" s="34" t="str">
        <f>IF(Noms_de_les_cases45[[#This Row],[Nivell 
d''us (%)]]&gt;0.7,"Habitual",IF(Noms_de_les_cases45[[#This Row],[Nivell 
d''us (%)]]&lt;0.3,"Minoritari","Ocasional"))</f>
        <v>Ocasional</v>
      </c>
      <c r="M381" s="33" t="s">
        <v>15</v>
      </c>
      <c r="N381" s="33" t="s">
        <v>19</v>
      </c>
      <c r="O381" t="s">
        <v>1221</v>
      </c>
      <c r="P381" t="s">
        <v>1270</v>
      </c>
    </row>
    <row r="382" spans="1:16" x14ac:dyDescent="0.35">
      <c r="A382" s="1">
        <f t="shared" si="6"/>
        <v>381</v>
      </c>
      <c r="B382" s="1" t="s">
        <v>418</v>
      </c>
      <c r="C382" t="s">
        <v>419</v>
      </c>
      <c r="D382" t="s">
        <v>86</v>
      </c>
      <c r="E382" s="33" t="s">
        <v>81</v>
      </c>
      <c r="F382" s="33" t="s">
        <v>7</v>
      </c>
      <c r="G382" s="33" t="s">
        <v>7</v>
      </c>
      <c r="H382" s="33" t="s">
        <v>7</v>
      </c>
      <c r="I382" s="33" t="s">
        <v>7</v>
      </c>
      <c r="J382" s="33" t="s">
        <v>7</v>
      </c>
      <c r="K382" s="34">
        <v>0.6</v>
      </c>
      <c r="L382" s="34" t="str">
        <f>IF(Noms_de_les_cases45[[#This Row],[Nivell 
d''us (%)]]&gt;0.7,"Habitual",IF(Noms_de_les_cases45[[#This Row],[Nivell 
d''us (%)]]&lt;0.3,"Minoritari","Ocasional"))</f>
        <v>Ocasional</v>
      </c>
      <c r="M382" s="33" t="s">
        <v>15</v>
      </c>
      <c r="N382" s="33" t="s">
        <v>19</v>
      </c>
      <c r="O382" t="s">
        <v>1221</v>
      </c>
      <c r="P382" t="s">
        <v>1270</v>
      </c>
    </row>
    <row r="383" spans="1:16" x14ac:dyDescent="0.35">
      <c r="A383" s="1">
        <f t="shared" si="6"/>
        <v>382</v>
      </c>
      <c r="B383" s="1" t="s">
        <v>260</v>
      </c>
      <c r="C383" t="s">
        <v>261</v>
      </c>
      <c r="D383" t="s">
        <v>88</v>
      </c>
      <c r="E383" s="33" t="s">
        <v>81</v>
      </c>
      <c r="F383" s="33" t="s">
        <v>7</v>
      </c>
      <c r="G383" s="33" t="s">
        <v>7</v>
      </c>
      <c r="H383" s="33" t="s">
        <v>8</v>
      </c>
      <c r="I383" s="33" t="s">
        <v>7</v>
      </c>
      <c r="J383" s="33" t="s">
        <v>8</v>
      </c>
      <c r="K383" s="34">
        <v>0.4</v>
      </c>
      <c r="L383" s="34" t="str">
        <f>IF(Noms_de_les_cases45[[#This Row],[Nivell 
d''us (%)]]&gt;0.7,"Habitual",IF(Noms_de_les_cases45[[#This Row],[Nivell 
d''us (%)]]&lt;0.3,"Minoritari","Ocasional"))</f>
        <v>Ocasional</v>
      </c>
      <c r="M383" s="33" t="s">
        <v>15</v>
      </c>
      <c r="N383" s="33" t="s">
        <v>17</v>
      </c>
      <c r="O383" t="s">
        <v>1218</v>
      </c>
      <c r="P383" t="s">
        <v>1273</v>
      </c>
    </row>
    <row r="384" spans="1:16" x14ac:dyDescent="0.35">
      <c r="A384" s="1">
        <f t="shared" si="6"/>
        <v>383</v>
      </c>
      <c r="B384" s="1" t="s">
        <v>702</v>
      </c>
      <c r="C384" t="s">
        <v>701</v>
      </c>
      <c r="D384" t="s">
        <v>84</v>
      </c>
      <c r="E384" s="33" t="s">
        <v>81</v>
      </c>
      <c r="F384" s="33" t="s">
        <v>7</v>
      </c>
      <c r="G384" s="33" t="s">
        <v>7</v>
      </c>
      <c r="H384" s="33" t="s">
        <v>7</v>
      </c>
      <c r="I384" s="33" t="s">
        <v>8</v>
      </c>
      <c r="J384" s="33" t="s">
        <v>7</v>
      </c>
      <c r="K384" s="34">
        <v>0.6</v>
      </c>
      <c r="L384" s="34" t="str">
        <f>IF(Noms_de_les_cases45[[#This Row],[Nivell 
d''us (%)]]&gt;0.7,"Habitual",IF(Noms_de_les_cases45[[#This Row],[Nivell 
d''us (%)]]&lt;0.3,"Minoritari","Ocasional"))</f>
        <v>Ocasional</v>
      </c>
      <c r="M384" s="33" t="s">
        <v>38</v>
      </c>
      <c r="N384" s="33" t="s">
        <v>17</v>
      </c>
      <c r="O384" t="s">
        <v>1218</v>
      </c>
      <c r="P384" t="s">
        <v>1228</v>
      </c>
    </row>
    <row r="385" spans="1:16" x14ac:dyDescent="0.35">
      <c r="A385" s="1">
        <f t="shared" si="6"/>
        <v>384</v>
      </c>
      <c r="B385" s="1" t="s">
        <v>1473</v>
      </c>
      <c r="C385" t="s">
        <v>983</v>
      </c>
      <c r="D385" t="s">
        <v>89</v>
      </c>
      <c r="E385" s="33" t="s">
        <v>81</v>
      </c>
      <c r="F385" s="33" t="s">
        <v>7</v>
      </c>
      <c r="G385" s="33" t="s">
        <v>7</v>
      </c>
      <c r="H385" s="33" t="s">
        <v>7</v>
      </c>
      <c r="I385" s="33" t="s">
        <v>7</v>
      </c>
      <c r="J385" s="33" t="s">
        <v>7</v>
      </c>
      <c r="K385" s="34">
        <v>0.8</v>
      </c>
      <c r="L385" s="34" t="str">
        <f>IF(Noms_de_les_cases45[[#This Row],[Nivell 
d''us (%)]]&gt;0.7,"Habitual",IF(Noms_de_les_cases45[[#This Row],[Nivell 
d''us (%)]]&lt;0.3,"Minoritari","Ocasional"))</f>
        <v>Habitual</v>
      </c>
      <c r="M385" s="33" t="s">
        <v>14</v>
      </c>
      <c r="N385" s="33" t="s">
        <v>17</v>
      </c>
      <c r="O385" t="s">
        <v>1218</v>
      </c>
      <c r="P385" t="s">
        <v>1228</v>
      </c>
    </row>
    <row r="386" spans="1:16" x14ac:dyDescent="0.35">
      <c r="A386" s="1">
        <f t="shared" si="6"/>
        <v>385</v>
      </c>
      <c r="B386" s="1" t="s">
        <v>976</v>
      </c>
      <c r="C386" t="s">
        <v>975</v>
      </c>
      <c r="D386" t="s">
        <v>89</v>
      </c>
      <c r="E386" s="33" t="s">
        <v>81</v>
      </c>
      <c r="F386" s="33" t="s">
        <v>7</v>
      </c>
      <c r="G386" s="33" t="s">
        <v>7</v>
      </c>
      <c r="H386" s="33" t="s">
        <v>7</v>
      </c>
      <c r="I386" s="33" t="s">
        <v>8</v>
      </c>
      <c r="J386" s="33" t="s">
        <v>7</v>
      </c>
      <c r="K386" s="34">
        <v>0.6</v>
      </c>
      <c r="L386" s="34" t="str">
        <f>IF(Noms_de_les_cases45[[#This Row],[Nivell 
d''us (%)]]&gt;0.7,"Habitual",IF(Noms_de_les_cases45[[#This Row],[Nivell 
d''us (%)]]&lt;0.3,"Minoritari","Ocasional"))</f>
        <v>Ocasional</v>
      </c>
      <c r="M386" s="33" t="s">
        <v>14</v>
      </c>
      <c r="N386" s="33" t="s">
        <v>19</v>
      </c>
      <c r="O386" t="s">
        <v>1218</v>
      </c>
      <c r="P386" t="s">
        <v>1228</v>
      </c>
    </row>
    <row r="387" spans="1:16" x14ac:dyDescent="0.35">
      <c r="A387" s="1">
        <f t="shared" ref="A387:A450" si="7">A386+1</f>
        <v>386</v>
      </c>
      <c r="B387" s="1" t="s">
        <v>718</v>
      </c>
      <c r="C387" t="s">
        <v>716</v>
      </c>
      <c r="D387" t="s">
        <v>84</v>
      </c>
      <c r="E387" s="33" t="s">
        <v>81</v>
      </c>
      <c r="F387" s="33" t="s">
        <v>7</v>
      </c>
      <c r="G387" s="33" t="s">
        <v>7</v>
      </c>
      <c r="H387" s="33" t="s">
        <v>7</v>
      </c>
      <c r="I387" s="33" t="s">
        <v>8</v>
      </c>
      <c r="J387" s="33" t="s">
        <v>7</v>
      </c>
      <c r="K387" s="34">
        <v>0.8</v>
      </c>
      <c r="L387" s="34" t="str">
        <f>IF(Noms_de_les_cases45[[#This Row],[Nivell 
d''us (%)]]&gt;0.7,"Habitual",IF(Noms_de_les_cases45[[#This Row],[Nivell 
d''us (%)]]&lt;0.3,"Minoritari","Ocasional"))</f>
        <v>Habitual</v>
      </c>
      <c r="M387" s="33" t="s">
        <v>14</v>
      </c>
      <c r="N387" s="33" t="s">
        <v>19</v>
      </c>
      <c r="O387" t="s">
        <v>1218</v>
      </c>
      <c r="P387" t="s">
        <v>1228</v>
      </c>
    </row>
    <row r="388" spans="1:16" x14ac:dyDescent="0.35">
      <c r="A388" s="1">
        <f t="shared" si="7"/>
        <v>387</v>
      </c>
      <c r="B388" s="1" t="s">
        <v>1426</v>
      </c>
      <c r="C388" t="s">
        <v>1005</v>
      </c>
      <c r="D388" t="s">
        <v>89</v>
      </c>
      <c r="E388" s="33" t="s">
        <v>81</v>
      </c>
      <c r="F388" s="33" t="s">
        <v>7</v>
      </c>
      <c r="G388" s="33" t="s">
        <v>7</v>
      </c>
      <c r="H388" s="33" t="s">
        <v>7</v>
      </c>
      <c r="I388" s="33" t="s">
        <v>8</v>
      </c>
      <c r="J388" s="33" t="s">
        <v>7</v>
      </c>
      <c r="K388" s="34">
        <v>0.6</v>
      </c>
      <c r="L388" s="34" t="str">
        <f>IF(Noms_de_les_cases45[[#This Row],[Nivell 
d''us (%)]]&gt;0.7,"Habitual",IF(Noms_de_les_cases45[[#This Row],[Nivell 
d''us (%)]]&lt;0.3,"Minoritari","Ocasional"))</f>
        <v>Ocasional</v>
      </c>
      <c r="M388" s="33" t="s">
        <v>78</v>
      </c>
      <c r="N388" s="33" t="s">
        <v>20</v>
      </c>
      <c r="O388" t="s">
        <v>1235</v>
      </c>
      <c r="P388" t="s">
        <v>1226</v>
      </c>
    </row>
    <row r="389" spans="1:16" x14ac:dyDescent="0.35">
      <c r="A389" s="1">
        <f t="shared" si="7"/>
        <v>388</v>
      </c>
      <c r="B389" s="1" t="s">
        <v>350</v>
      </c>
      <c r="C389" t="s">
        <v>351</v>
      </c>
      <c r="D389" t="s">
        <v>92</v>
      </c>
      <c r="E389" s="33" t="s">
        <v>81</v>
      </c>
      <c r="F389" s="33" t="s">
        <v>7</v>
      </c>
      <c r="G389" s="33" t="s">
        <v>7</v>
      </c>
      <c r="H389" s="33" t="s">
        <v>7</v>
      </c>
      <c r="I389" s="33" t="s">
        <v>7</v>
      </c>
      <c r="J389" s="33" t="s">
        <v>7</v>
      </c>
      <c r="K389" s="34">
        <v>0.8</v>
      </c>
      <c r="L389" s="34" t="str">
        <f>IF(Noms_de_les_cases45[[#This Row],[Nivell 
d''us (%)]]&gt;0.7,"Habitual",IF(Noms_de_les_cases45[[#This Row],[Nivell 
d''us (%)]]&lt;0.3,"Minoritari","Ocasional"))</f>
        <v>Habitual</v>
      </c>
      <c r="M389" s="33" t="s">
        <v>14</v>
      </c>
      <c r="N389" s="33" t="s">
        <v>17</v>
      </c>
      <c r="O389" t="s">
        <v>1222</v>
      </c>
      <c r="P389" t="s">
        <v>1229</v>
      </c>
    </row>
    <row r="390" spans="1:16" x14ac:dyDescent="0.35">
      <c r="A390" s="1">
        <f t="shared" si="7"/>
        <v>389</v>
      </c>
      <c r="B390" s="1" t="s">
        <v>602</v>
      </c>
      <c r="C390" t="s">
        <v>603</v>
      </c>
      <c r="D390" t="s">
        <v>85</v>
      </c>
      <c r="E390" s="33" t="s">
        <v>81</v>
      </c>
      <c r="F390" s="33" t="s">
        <v>7</v>
      </c>
      <c r="G390" s="33" t="s">
        <v>7</v>
      </c>
      <c r="H390" s="33" t="s">
        <v>7</v>
      </c>
      <c r="I390" s="33" t="s">
        <v>7</v>
      </c>
      <c r="J390" s="33" t="s">
        <v>7</v>
      </c>
      <c r="K390" s="34">
        <v>0.6</v>
      </c>
      <c r="L390" s="34" t="str">
        <f>IF(Noms_de_les_cases45[[#This Row],[Nivell 
d''us (%)]]&gt;0.7,"Habitual",IF(Noms_de_les_cases45[[#This Row],[Nivell 
d''us (%)]]&lt;0.3,"Minoritari","Ocasional"))</f>
        <v>Ocasional</v>
      </c>
      <c r="M390" s="33" t="s">
        <v>14</v>
      </c>
      <c r="N390" s="33" t="s">
        <v>17</v>
      </c>
      <c r="O390" t="s">
        <v>1218</v>
      </c>
      <c r="P390" t="s">
        <v>1228</v>
      </c>
    </row>
    <row r="391" spans="1:16" x14ac:dyDescent="0.35">
      <c r="A391" s="1">
        <f t="shared" si="7"/>
        <v>390</v>
      </c>
      <c r="B391" s="1" t="s">
        <v>138</v>
      </c>
      <c r="C391" t="s">
        <v>137</v>
      </c>
      <c r="D391" t="s">
        <v>90</v>
      </c>
      <c r="E391" s="33" t="s">
        <v>81</v>
      </c>
      <c r="F391" s="33" t="s">
        <v>7</v>
      </c>
      <c r="G391" s="33" t="s">
        <v>7</v>
      </c>
      <c r="H391" s="33" t="s">
        <v>7</v>
      </c>
      <c r="I391" s="33" t="s">
        <v>8</v>
      </c>
      <c r="J391" s="33" t="s">
        <v>8</v>
      </c>
      <c r="K391" s="34">
        <v>0.4</v>
      </c>
      <c r="L391" s="34" t="str">
        <f>IF(Noms_de_les_cases45[[#This Row],[Nivell 
d''us (%)]]&gt;0.7,"Habitual",IF(Noms_de_les_cases45[[#This Row],[Nivell 
d''us (%)]]&lt;0.3,"Minoritari","Ocasional"))</f>
        <v>Ocasional</v>
      </c>
      <c r="M391" s="33" t="s">
        <v>16</v>
      </c>
      <c r="N391" s="33" t="s">
        <v>18</v>
      </c>
      <c r="O391" t="s">
        <v>1221</v>
      </c>
      <c r="P391" t="s">
        <v>1239</v>
      </c>
    </row>
    <row r="392" spans="1:16" x14ac:dyDescent="0.35">
      <c r="A392" s="1">
        <f t="shared" si="7"/>
        <v>391</v>
      </c>
      <c r="B392" s="1" t="s">
        <v>151</v>
      </c>
      <c r="C392" t="s">
        <v>1465</v>
      </c>
      <c r="D392" t="s">
        <v>89</v>
      </c>
      <c r="E392" s="33" t="s">
        <v>81</v>
      </c>
      <c r="F392" s="33" t="s">
        <v>7</v>
      </c>
      <c r="G392" s="33" t="s">
        <v>8</v>
      </c>
      <c r="H392" s="33" t="s">
        <v>7</v>
      </c>
      <c r="I392" s="33" t="s">
        <v>8</v>
      </c>
      <c r="J392" s="33" t="s">
        <v>8</v>
      </c>
      <c r="K392" s="34">
        <v>0.2</v>
      </c>
      <c r="L392" s="34" t="str">
        <f>IF(Noms_de_les_cases45[[#This Row],[Nivell 
d''us (%)]]&gt;0.7,"Habitual",IF(Noms_de_les_cases45[[#This Row],[Nivell 
d''us (%)]]&lt;0.3,"Minoritari","Ocasional"))</f>
        <v>Minoritari</v>
      </c>
      <c r="M392" s="33" t="s">
        <v>15</v>
      </c>
      <c r="N392" s="33" t="s">
        <v>18</v>
      </c>
      <c r="O392" t="s">
        <v>1265</v>
      </c>
      <c r="P392" t="s">
        <v>1231</v>
      </c>
    </row>
    <row r="393" spans="1:16" x14ac:dyDescent="0.35">
      <c r="A393" s="1">
        <f t="shared" si="7"/>
        <v>392</v>
      </c>
      <c r="B393" s="1" t="s">
        <v>463</v>
      </c>
      <c r="C393" t="s">
        <v>462</v>
      </c>
      <c r="D393" t="s">
        <v>86</v>
      </c>
      <c r="E393" s="33" t="s">
        <v>81</v>
      </c>
      <c r="F393" s="33" t="s">
        <v>7</v>
      </c>
      <c r="G393" s="33" t="s">
        <v>8</v>
      </c>
      <c r="H393" s="33" t="s">
        <v>7</v>
      </c>
      <c r="I393" s="33" t="s">
        <v>8</v>
      </c>
      <c r="J393" s="33" t="s">
        <v>8</v>
      </c>
      <c r="K393" s="34">
        <v>0.2</v>
      </c>
      <c r="L393" s="34" t="str">
        <f>IF(Noms_de_les_cases45[[#This Row],[Nivell 
d''us (%)]]&gt;0.7,"Habitual",IF(Noms_de_les_cases45[[#This Row],[Nivell 
d''us (%)]]&lt;0.3,"Minoritari","Ocasional"))</f>
        <v>Minoritari</v>
      </c>
      <c r="M393" s="33" t="s">
        <v>78</v>
      </c>
      <c r="N393" s="33" t="s">
        <v>19</v>
      </c>
      <c r="O393" t="s">
        <v>1219</v>
      </c>
      <c r="P393" t="s">
        <v>1225</v>
      </c>
    </row>
    <row r="394" spans="1:16" x14ac:dyDescent="0.35">
      <c r="A394" s="1">
        <f t="shared" si="7"/>
        <v>393</v>
      </c>
      <c r="B394" s="1" t="s">
        <v>498</v>
      </c>
      <c r="C394" t="s">
        <v>499</v>
      </c>
      <c r="D394" t="s">
        <v>87</v>
      </c>
      <c r="E394" s="33" t="s">
        <v>81</v>
      </c>
      <c r="F394" s="33" t="s">
        <v>7</v>
      </c>
      <c r="G394" s="33" t="s">
        <v>7</v>
      </c>
      <c r="H394" s="33" t="s">
        <v>7</v>
      </c>
      <c r="I394" s="33" t="s">
        <v>7</v>
      </c>
      <c r="J394" s="33" t="s">
        <v>7</v>
      </c>
      <c r="K394" s="34">
        <v>0.6</v>
      </c>
      <c r="L394" s="34" t="str">
        <f>IF(Noms_de_les_cases45[[#This Row],[Nivell 
d''us (%)]]&gt;0.7,"Habitual",IF(Noms_de_les_cases45[[#This Row],[Nivell 
d''us (%)]]&lt;0.3,"Minoritari","Ocasional"))</f>
        <v>Ocasional</v>
      </c>
      <c r="M394" s="33" t="s">
        <v>14</v>
      </c>
      <c r="N394" s="33" t="s">
        <v>17</v>
      </c>
      <c r="O394" t="s">
        <v>1218</v>
      </c>
      <c r="P394" t="s">
        <v>1228</v>
      </c>
    </row>
    <row r="395" spans="1:16" x14ac:dyDescent="0.35">
      <c r="A395" s="1">
        <f t="shared" si="7"/>
        <v>394</v>
      </c>
      <c r="B395" s="1" t="s">
        <v>40</v>
      </c>
      <c r="C395" t="s">
        <v>41</v>
      </c>
      <c r="D395" t="s">
        <v>6</v>
      </c>
      <c r="E395" s="33" t="s">
        <v>81</v>
      </c>
      <c r="F395" s="33" t="s">
        <v>7</v>
      </c>
      <c r="G395" s="33" t="s">
        <v>7</v>
      </c>
      <c r="H395" s="33" t="s">
        <v>7</v>
      </c>
      <c r="I395" s="33" t="s">
        <v>7</v>
      </c>
      <c r="J395" s="33" t="s">
        <v>7</v>
      </c>
      <c r="K395" s="34">
        <v>0.8</v>
      </c>
      <c r="L395" s="34" t="str">
        <f>IF(Noms_de_les_cases45[[#This Row],[Nivell 
d''us (%)]]&gt;0.7,"Habitual",IF(Noms_de_les_cases45[[#This Row],[Nivell 
d''us (%)]]&lt;0.3,"Minoritari","Ocasional"))</f>
        <v>Habitual</v>
      </c>
      <c r="M395" s="33" t="s">
        <v>38</v>
      </c>
      <c r="N395" s="33" t="s">
        <v>17</v>
      </c>
      <c r="O395" t="s">
        <v>1218</v>
      </c>
      <c r="P395" t="s">
        <v>1228</v>
      </c>
    </row>
    <row r="396" spans="1:16" x14ac:dyDescent="0.35">
      <c r="A396" s="1">
        <f t="shared" si="7"/>
        <v>395</v>
      </c>
      <c r="B396" s="1" t="s">
        <v>779</v>
      </c>
      <c r="C396" t="s">
        <v>780</v>
      </c>
      <c r="D396" t="s">
        <v>24</v>
      </c>
      <c r="E396" s="33" t="s">
        <v>81</v>
      </c>
      <c r="F396" s="33" t="s">
        <v>7</v>
      </c>
      <c r="G396" s="33" t="s">
        <v>7</v>
      </c>
      <c r="H396" s="33" t="s">
        <v>7</v>
      </c>
      <c r="I396" s="33" t="s">
        <v>7</v>
      </c>
      <c r="J396" s="33" t="s">
        <v>7</v>
      </c>
      <c r="K396" s="34">
        <v>0.8</v>
      </c>
      <c r="L396" s="34" t="str">
        <f>IF(Noms_de_les_cases45[[#This Row],[Nivell 
d''us (%)]]&gt;0.7,"Habitual",IF(Noms_de_les_cases45[[#This Row],[Nivell 
d''us (%)]]&lt;0.3,"Minoritari","Ocasional"))</f>
        <v>Habitual</v>
      </c>
      <c r="M396" s="33" t="s">
        <v>14</v>
      </c>
      <c r="N396" s="33" t="s">
        <v>17</v>
      </c>
      <c r="O396" t="s">
        <v>1218</v>
      </c>
      <c r="P396" t="s">
        <v>1228</v>
      </c>
    </row>
    <row r="397" spans="1:16" x14ac:dyDescent="0.35">
      <c r="A397" s="1">
        <f t="shared" si="7"/>
        <v>396</v>
      </c>
      <c r="B397" s="1" t="s">
        <v>93</v>
      </c>
      <c r="C397" t="s">
        <v>94</v>
      </c>
      <c r="D397" t="s">
        <v>90</v>
      </c>
      <c r="E397" s="33" t="s">
        <v>81</v>
      </c>
      <c r="F397" s="33" t="s">
        <v>7</v>
      </c>
      <c r="G397" s="33" t="s">
        <v>7</v>
      </c>
      <c r="H397" s="33" t="s">
        <v>7</v>
      </c>
      <c r="I397" s="33" t="s">
        <v>7</v>
      </c>
      <c r="J397" s="33" t="s">
        <v>7</v>
      </c>
      <c r="K397" s="34">
        <v>0.6</v>
      </c>
      <c r="L397" s="34" t="str">
        <f>IF(Noms_de_les_cases45[[#This Row],[Nivell 
d''us (%)]]&gt;0.7,"Habitual",IF(Noms_de_les_cases45[[#This Row],[Nivell 
d''us (%)]]&lt;0.3,"Minoritari","Ocasional"))</f>
        <v>Ocasional</v>
      </c>
      <c r="M397" s="33" t="s">
        <v>16</v>
      </c>
      <c r="N397" s="33" t="s">
        <v>17</v>
      </c>
      <c r="O397" t="s">
        <v>1222</v>
      </c>
      <c r="P397" t="s">
        <v>1240</v>
      </c>
    </row>
    <row r="398" spans="1:16" x14ac:dyDescent="0.35">
      <c r="A398" s="1">
        <f t="shared" si="7"/>
        <v>397</v>
      </c>
      <c r="B398" s="1" t="s">
        <v>1515</v>
      </c>
      <c r="C398" t="s">
        <v>387</v>
      </c>
      <c r="D398" t="s">
        <v>92</v>
      </c>
      <c r="E398" s="33" t="s">
        <v>81</v>
      </c>
      <c r="F398" s="33" t="s">
        <v>7</v>
      </c>
      <c r="G398" s="33" t="s">
        <v>7</v>
      </c>
      <c r="H398" s="33" t="s">
        <v>7</v>
      </c>
      <c r="I398" s="33" t="s">
        <v>8</v>
      </c>
      <c r="J398" s="33" t="s">
        <v>8</v>
      </c>
      <c r="K398" s="34">
        <v>0.2</v>
      </c>
      <c r="L398" s="34" t="str">
        <f>IF(Noms_de_les_cases45[[#This Row],[Nivell 
d''us (%)]]&gt;0.7,"Habitual",IF(Noms_de_les_cases45[[#This Row],[Nivell 
d''us (%)]]&lt;0.3,"Minoritari","Ocasional"))</f>
        <v>Minoritari</v>
      </c>
      <c r="M398" s="33" t="s">
        <v>16</v>
      </c>
      <c r="N398" s="33" t="s">
        <v>17</v>
      </c>
      <c r="O398" t="s">
        <v>1221</v>
      </c>
      <c r="P398" t="s">
        <v>1239</v>
      </c>
    </row>
    <row r="399" spans="1:16" x14ac:dyDescent="0.35">
      <c r="A399" s="1">
        <f t="shared" si="7"/>
        <v>398</v>
      </c>
      <c r="B399" s="1" t="s">
        <v>317</v>
      </c>
      <c r="C399" t="s">
        <v>318</v>
      </c>
      <c r="D399" t="s">
        <v>92</v>
      </c>
      <c r="E399" s="33" t="s">
        <v>81</v>
      </c>
      <c r="F399" s="33" t="s">
        <v>7</v>
      </c>
      <c r="G399" s="33" t="s">
        <v>7</v>
      </c>
      <c r="H399" s="33" t="s">
        <v>7</v>
      </c>
      <c r="I399" s="33" t="s">
        <v>7</v>
      </c>
      <c r="J399" s="33" t="s">
        <v>8</v>
      </c>
      <c r="K399" s="34">
        <v>0.4</v>
      </c>
      <c r="L399" s="34" t="str">
        <f>IF(Noms_de_les_cases45[[#This Row],[Nivell 
d''us (%)]]&gt;0.7,"Habitual",IF(Noms_de_les_cases45[[#This Row],[Nivell 
d''us (%)]]&lt;0.3,"Minoritari","Ocasional"))</f>
        <v>Ocasional</v>
      </c>
      <c r="M399" s="33" t="s">
        <v>16</v>
      </c>
      <c r="N399" s="33" t="s">
        <v>17</v>
      </c>
      <c r="O399" t="s">
        <v>1221</v>
      </c>
      <c r="P399" t="s">
        <v>1239</v>
      </c>
    </row>
    <row r="400" spans="1:16" x14ac:dyDescent="0.35">
      <c r="A400" s="1">
        <f t="shared" si="7"/>
        <v>399</v>
      </c>
      <c r="B400" s="1" t="s">
        <v>1469</v>
      </c>
      <c r="C400" t="s">
        <v>971</v>
      </c>
      <c r="D400" t="s">
        <v>89</v>
      </c>
      <c r="E400" s="33" t="s">
        <v>81</v>
      </c>
      <c r="F400" s="33" t="s">
        <v>7</v>
      </c>
      <c r="G400" s="33" t="s">
        <v>8</v>
      </c>
      <c r="H400" s="33" t="s">
        <v>7</v>
      </c>
      <c r="I400" s="33" t="s">
        <v>8</v>
      </c>
      <c r="J400" s="33" t="s">
        <v>8</v>
      </c>
      <c r="K400" s="34">
        <v>0.2</v>
      </c>
      <c r="L400" s="34" t="str">
        <f>IF(Noms_de_les_cases45[[#This Row],[Nivell 
d''us (%)]]&gt;0.7,"Habitual",IF(Noms_de_les_cases45[[#This Row],[Nivell 
d''us (%)]]&lt;0.3,"Minoritari","Ocasional"))</f>
        <v>Minoritari</v>
      </c>
      <c r="M400" s="33" t="s">
        <v>38</v>
      </c>
      <c r="N400" s="33" t="s">
        <v>17</v>
      </c>
      <c r="O400" t="s">
        <v>1218</v>
      </c>
      <c r="P400" t="s">
        <v>1268</v>
      </c>
    </row>
    <row r="401" spans="1:16" x14ac:dyDescent="0.35">
      <c r="A401" s="1">
        <f t="shared" si="7"/>
        <v>400</v>
      </c>
      <c r="B401" s="1" t="s">
        <v>637</v>
      </c>
      <c r="C401" t="s">
        <v>636</v>
      </c>
      <c r="D401" t="s">
        <v>84</v>
      </c>
      <c r="E401" s="33" t="s">
        <v>81</v>
      </c>
      <c r="F401" s="33" t="s">
        <v>7</v>
      </c>
      <c r="G401" s="33" t="s">
        <v>7</v>
      </c>
      <c r="H401" s="33" t="s">
        <v>7</v>
      </c>
      <c r="I401" s="33" t="s">
        <v>8</v>
      </c>
      <c r="J401" s="33" t="s">
        <v>8</v>
      </c>
      <c r="K401" s="34">
        <v>0.4</v>
      </c>
      <c r="L401" s="34" t="str">
        <f>IF(Noms_de_les_cases45[[#This Row],[Nivell 
d''us (%)]]&gt;0.7,"Habitual",IF(Noms_de_les_cases45[[#This Row],[Nivell 
d''us (%)]]&lt;0.3,"Minoritari","Ocasional"))</f>
        <v>Ocasional</v>
      </c>
      <c r="M401" s="33" t="s">
        <v>78</v>
      </c>
      <c r="N401" s="33" t="s">
        <v>17</v>
      </c>
      <c r="O401" t="s">
        <v>1220</v>
      </c>
      <c r="P401" t="s">
        <v>1240</v>
      </c>
    </row>
    <row r="402" spans="1:16" x14ac:dyDescent="0.35">
      <c r="A402" s="1">
        <f t="shared" si="7"/>
        <v>401</v>
      </c>
      <c r="B402" s="1" t="s">
        <v>486</v>
      </c>
      <c r="C402" t="s">
        <v>485</v>
      </c>
      <c r="D402" t="s">
        <v>87</v>
      </c>
      <c r="E402" s="33" t="s">
        <v>81</v>
      </c>
      <c r="F402" s="33" t="s">
        <v>7</v>
      </c>
      <c r="G402" s="33" t="s">
        <v>7</v>
      </c>
      <c r="H402" s="33" t="s">
        <v>7</v>
      </c>
      <c r="I402" s="33" t="s">
        <v>7</v>
      </c>
      <c r="J402" s="33" t="s">
        <v>8</v>
      </c>
      <c r="K402" s="34">
        <v>0.2</v>
      </c>
      <c r="L402" s="34" t="str">
        <f>IF(Noms_de_les_cases45[[#This Row],[Nivell 
d''us (%)]]&gt;0.7,"Habitual",IF(Noms_de_les_cases45[[#This Row],[Nivell 
d''us (%)]]&lt;0.3,"Minoritari","Ocasional"))</f>
        <v>Minoritari</v>
      </c>
      <c r="M402" s="33" t="s">
        <v>15</v>
      </c>
      <c r="N402" s="33" t="s">
        <v>19</v>
      </c>
      <c r="O402" t="s">
        <v>1238</v>
      </c>
      <c r="P402" t="s">
        <v>1227</v>
      </c>
    </row>
    <row r="403" spans="1:16" x14ac:dyDescent="0.35">
      <c r="A403" s="1">
        <f t="shared" si="7"/>
        <v>402</v>
      </c>
      <c r="B403" s="1" t="s">
        <v>263</v>
      </c>
      <c r="C403" t="s">
        <v>264</v>
      </c>
      <c r="D403" t="s">
        <v>88</v>
      </c>
      <c r="E403" s="33" t="s">
        <v>81</v>
      </c>
      <c r="F403" s="33" t="s">
        <v>7</v>
      </c>
      <c r="G403" s="33" t="s">
        <v>7</v>
      </c>
      <c r="H403" s="33" t="s">
        <v>7</v>
      </c>
      <c r="I403" s="33" t="s">
        <v>7</v>
      </c>
      <c r="J403" s="33" t="s">
        <v>7</v>
      </c>
      <c r="K403" s="34">
        <v>0.6</v>
      </c>
      <c r="L403" s="34" t="str">
        <f>IF(Noms_de_les_cases45[[#This Row],[Nivell 
d''us (%)]]&gt;0.7,"Habitual",IF(Noms_de_les_cases45[[#This Row],[Nivell 
d''us (%)]]&lt;0.3,"Minoritari","Ocasional"))</f>
        <v>Ocasional</v>
      </c>
      <c r="M403" s="33" t="s">
        <v>78</v>
      </c>
      <c r="N403" s="33" t="s">
        <v>17</v>
      </c>
      <c r="O403" t="s">
        <v>1235</v>
      </c>
      <c r="P403" t="s">
        <v>1240</v>
      </c>
    </row>
    <row r="404" spans="1:16" x14ac:dyDescent="0.35">
      <c r="A404" s="1">
        <f t="shared" si="7"/>
        <v>403</v>
      </c>
      <c r="B404" s="1" t="s">
        <v>324</v>
      </c>
      <c r="C404" t="s">
        <v>322</v>
      </c>
      <c r="D404" t="s">
        <v>92</v>
      </c>
      <c r="E404" s="33" t="s">
        <v>81</v>
      </c>
      <c r="F404" s="33" t="s">
        <v>7</v>
      </c>
      <c r="G404" s="33" t="s">
        <v>7</v>
      </c>
      <c r="H404" s="33" t="s">
        <v>7</v>
      </c>
      <c r="I404" s="33" t="s">
        <v>7</v>
      </c>
      <c r="J404" s="33" t="s">
        <v>7</v>
      </c>
      <c r="K404" s="34">
        <v>1</v>
      </c>
      <c r="L404" s="34" t="str">
        <f>IF(Noms_de_les_cases45[[#This Row],[Nivell 
d''us (%)]]&gt;0.7,"Habitual",IF(Noms_de_les_cases45[[#This Row],[Nivell 
d''us (%)]]&lt;0.3,"Minoritari","Ocasional"))</f>
        <v>Habitual</v>
      </c>
      <c r="M404" s="33" t="s">
        <v>78</v>
      </c>
      <c r="N404" s="33" t="s">
        <v>17</v>
      </c>
      <c r="O404" t="s">
        <v>1235</v>
      </c>
      <c r="P404" t="s">
        <v>1226</v>
      </c>
    </row>
    <row r="405" spans="1:16" x14ac:dyDescent="0.35">
      <c r="A405" s="1">
        <f t="shared" si="7"/>
        <v>404</v>
      </c>
      <c r="B405" s="1" t="s">
        <v>494</v>
      </c>
      <c r="C405" t="s">
        <v>495</v>
      </c>
      <c r="D405" t="s">
        <v>87</v>
      </c>
      <c r="E405" s="33" t="s">
        <v>81</v>
      </c>
      <c r="F405" s="33" t="s">
        <v>7</v>
      </c>
      <c r="G405" s="33" t="s">
        <v>7</v>
      </c>
      <c r="H405" s="33" t="s">
        <v>8</v>
      </c>
      <c r="I405" s="33" t="s">
        <v>7</v>
      </c>
      <c r="J405" s="33" t="s">
        <v>8</v>
      </c>
      <c r="K405" s="34">
        <v>0.4</v>
      </c>
      <c r="L405" s="34" t="str">
        <f>IF(Noms_de_les_cases45[[#This Row],[Nivell 
d''us (%)]]&gt;0.7,"Habitual",IF(Noms_de_les_cases45[[#This Row],[Nivell 
d''us (%)]]&lt;0.3,"Minoritari","Ocasional"))</f>
        <v>Ocasional</v>
      </c>
      <c r="M405" s="33" t="s">
        <v>78</v>
      </c>
      <c r="N405" s="33" t="s">
        <v>17</v>
      </c>
      <c r="O405" t="s">
        <v>1235</v>
      </c>
      <c r="P405" t="s">
        <v>1226</v>
      </c>
    </row>
    <row r="406" spans="1:16" x14ac:dyDescent="0.35">
      <c r="A406" s="1">
        <f t="shared" si="7"/>
        <v>405</v>
      </c>
      <c r="B406" s="1" t="s">
        <v>340</v>
      </c>
      <c r="C406" t="s">
        <v>341</v>
      </c>
      <c r="D406" t="s">
        <v>92</v>
      </c>
      <c r="E406" s="33" t="s">
        <v>81</v>
      </c>
      <c r="F406" s="33" t="s">
        <v>7</v>
      </c>
      <c r="G406" s="33" t="s">
        <v>7</v>
      </c>
      <c r="H406" s="33" t="s">
        <v>8</v>
      </c>
      <c r="I406" s="33" t="s">
        <v>7</v>
      </c>
      <c r="J406" s="33" t="s">
        <v>8</v>
      </c>
      <c r="K406" s="34">
        <v>0.2</v>
      </c>
      <c r="L406" s="34" t="str">
        <f>IF(Noms_de_les_cases45[[#This Row],[Nivell 
d''us (%)]]&gt;0.7,"Habitual",IF(Noms_de_les_cases45[[#This Row],[Nivell 
d''us (%)]]&lt;0.3,"Minoritari","Ocasional"))</f>
        <v>Minoritari</v>
      </c>
      <c r="M406" s="33" t="s">
        <v>15</v>
      </c>
      <c r="N406" s="33" t="s">
        <v>17</v>
      </c>
      <c r="O406" t="s">
        <v>1238</v>
      </c>
      <c r="P406" t="s">
        <v>1227</v>
      </c>
    </row>
    <row r="407" spans="1:16" x14ac:dyDescent="0.35">
      <c r="A407" s="1">
        <f t="shared" si="7"/>
        <v>406</v>
      </c>
      <c r="B407" s="1" t="s">
        <v>829</v>
      </c>
      <c r="C407" t="s">
        <v>827</v>
      </c>
      <c r="D407" t="s">
        <v>181</v>
      </c>
      <c r="E407" s="33" t="s">
        <v>81</v>
      </c>
      <c r="F407" s="33" t="s">
        <v>7</v>
      </c>
      <c r="G407" s="33" t="s">
        <v>7</v>
      </c>
      <c r="H407" s="33" t="s">
        <v>7</v>
      </c>
      <c r="I407" s="33" t="s">
        <v>8</v>
      </c>
      <c r="J407" s="33" t="s">
        <v>8</v>
      </c>
      <c r="K407" s="34">
        <v>0.4</v>
      </c>
      <c r="L407" s="34" t="str">
        <f>IF(Noms_de_les_cases45[[#This Row],[Nivell 
d''us (%)]]&gt;0.7,"Habitual",IF(Noms_de_les_cases45[[#This Row],[Nivell 
d''us (%)]]&lt;0.3,"Minoritari","Ocasional"))</f>
        <v>Ocasional</v>
      </c>
      <c r="M407" s="33" t="s">
        <v>16</v>
      </c>
      <c r="N407" s="33" t="s">
        <v>18</v>
      </c>
      <c r="O407" t="s">
        <v>1220</v>
      </c>
      <c r="P407" t="s">
        <v>1240</v>
      </c>
    </row>
    <row r="408" spans="1:16" x14ac:dyDescent="0.35">
      <c r="A408" s="1">
        <f t="shared" si="7"/>
        <v>407</v>
      </c>
      <c r="B408" s="1" t="s">
        <v>635</v>
      </c>
      <c r="C408" t="s">
        <v>636</v>
      </c>
      <c r="D408" t="s">
        <v>84</v>
      </c>
      <c r="E408" s="33" t="s">
        <v>81</v>
      </c>
      <c r="F408" s="33" t="s">
        <v>7</v>
      </c>
      <c r="G408" s="33" t="s">
        <v>7</v>
      </c>
      <c r="H408" s="33" t="s">
        <v>7</v>
      </c>
      <c r="I408" s="33" t="s">
        <v>7</v>
      </c>
      <c r="J408" s="33" t="s">
        <v>7</v>
      </c>
      <c r="K408" s="34">
        <v>0.6</v>
      </c>
      <c r="L408" s="34" t="str">
        <f>IF(Noms_de_les_cases45[[#This Row],[Nivell 
d''us (%)]]&gt;0.7,"Habitual",IF(Noms_de_les_cases45[[#This Row],[Nivell 
d''us (%)]]&lt;0.3,"Minoritari","Ocasional"))</f>
        <v>Ocasional</v>
      </c>
      <c r="M408" s="33" t="s">
        <v>78</v>
      </c>
      <c r="N408" s="33" t="s">
        <v>17</v>
      </c>
      <c r="O408" t="s">
        <v>1220</v>
      </c>
      <c r="P408" t="s">
        <v>1240</v>
      </c>
    </row>
    <row r="409" spans="1:16" x14ac:dyDescent="0.35">
      <c r="A409" s="1">
        <f t="shared" si="7"/>
        <v>408</v>
      </c>
      <c r="B409" s="1" t="s">
        <v>974</v>
      </c>
      <c r="C409" t="s">
        <v>975</v>
      </c>
      <c r="D409" t="s">
        <v>89</v>
      </c>
      <c r="E409" s="33" t="s">
        <v>81</v>
      </c>
      <c r="F409" s="33" t="s">
        <v>7</v>
      </c>
      <c r="G409" s="33" t="s">
        <v>7</v>
      </c>
      <c r="H409" s="33" t="s">
        <v>7</v>
      </c>
      <c r="I409" s="33" t="s">
        <v>7</v>
      </c>
      <c r="J409" s="33" t="s">
        <v>7</v>
      </c>
      <c r="K409" s="34">
        <v>0.8</v>
      </c>
      <c r="L409" s="34" t="str">
        <f>IF(Noms_de_les_cases45[[#This Row],[Nivell 
d''us (%)]]&gt;0.7,"Habitual",IF(Noms_de_les_cases45[[#This Row],[Nivell 
d''us (%)]]&lt;0.3,"Minoritari","Ocasional"))</f>
        <v>Habitual</v>
      </c>
      <c r="M409" s="33" t="s">
        <v>78</v>
      </c>
      <c r="N409" s="33" t="s">
        <v>17</v>
      </c>
      <c r="O409" t="s">
        <v>1219</v>
      </c>
      <c r="P409" t="s">
        <v>1225</v>
      </c>
    </row>
    <row r="410" spans="1:16" x14ac:dyDescent="0.35">
      <c r="A410" s="1">
        <f t="shared" si="7"/>
        <v>409</v>
      </c>
      <c r="B410" s="1" t="s">
        <v>887</v>
      </c>
      <c r="C410" t="s">
        <v>888</v>
      </c>
      <c r="D410" t="s">
        <v>181</v>
      </c>
      <c r="E410" s="33" t="s">
        <v>81</v>
      </c>
      <c r="F410" s="33" t="s">
        <v>7</v>
      </c>
      <c r="G410" s="33" t="s">
        <v>7</v>
      </c>
      <c r="H410" s="33" t="s">
        <v>7</v>
      </c>
      <c r="I410" s="33" t="s">
        <v>7</v>
      </c>
      <c r="J410" s="33" t="s">
        <v>7</v>
      </c>
      <c r="K410" s="34">
        <v>0.6</v>
      </c>
      <c r="L410" s="34" t="str">
        <f>IF(Noms_de_les_cases45[[#This Row],[Nivell 
d''us (%)]]&gt;0.7,"Habitual",IF(Noms_de_les_cases45[[#This Row],[Nivell 
d''us (%)]]&lt;0.3,"Minoritari","Ocasional"))</f>
        <v>Ocasional</v>
      </c>
      <c r="M410" s="33" t="s">
        <v>78</v>
      </c>
      <c r="N410" s="33" t="s">
        <v>17</v>
      </c>
      <c r="O410" t="s">
        <v>1219</v>
      </c>
      <c r="P410" t="s">
        <v>1226</v>
      </c>
    </row>
    <row r="411" spans="1:16" x14ac:dyDescent="0.35">
      <c r="A411" s="1">
        <f t="shared" si="7"/>
        <v>410</v>
      </c>
      <c r="B411" s="1" t="s">
        <v>998</v>
      </c>
      <c r="C411" t="s">
        <v>999</v>
      </c>
      <c r="D411" t="s">
        <v>89</v>
      </c>
      <c r="E411" s="33" t="s">
        <v>81</v>
      </c>
      <c r="F411" s="33" t="s">
        <v>7</v>
      </c>
      <c r="G411" s="33" t="s">
        <v>7</v>
      </c>
      <c r="H411" s="33" t="s">
        <v>7</v>
      </c>
      <c r="I411" s="33" t="s">
        <v>7</v>
      </c>
      <c r="J411" s="33" t="s">
        <v>7</v>
      </c>
      <c r="K411" s="34">
        <v>0.6</v>
      </c>
      <c r="L411" s="34" t="str">
        <f>IF(Noms_de_les_cases45[[#This Row],[Nivell 
d''us (%)]]&gt;0.7,"Habitual",IF(Noms_de_les_cases45[[#This Row],[Nivell 
d''us (%)]]&lt;0.3,"Minoritari","Ocasional"))</f>
        <v>Ocasional</v>
      </c>
      <c r="M411" s="33" t="s">
        <v>14</v>
      </c>
      <c r="N411" s="33" t="s">
        <v>17</v>
      </c>
      <c r="O411" t="s">
        <v>1218</v>
      </c>
      <c r="P411" t="s">
        <v>1228</v>
      </c>
    </row>
    <row r="412" spans="1:16" x14ac:dyDescent="0.35">
      <c r="A412" s="1">
        <f t="shared" si="7"/>
        <v>411</v>
      </c>
      <c r="B412" s="1" t="s">
        <v>299</v>
      </c>
      <c r="C412" t="s">
        <v>297</v>
      </c>
      <c r="D412" t="s">
        <v>92</v>
      </c>
      <c r="E412" s="33" t="s">
        <v>81</v>
      </c>
      <c r="F412" s="33" t="s">
        <v>7</v>
      </c>
      <c r="G412" s="33" t="s">
        <v>7</v>
      </c>
      <c r="H412" s="33" t="s">
        <v>7</v>
      </c>
      <c r="I412" s="33" t="s">
        <v>8</v>
      </c>
      <c r="J412" s="33" t="s">
        <v>8</v>
      </c>
      <c r="K412" s="34">
        <v>0.2</v>
      </c>
      <c r="L412" s="34" t="str">
        <f>IF(Noms_de_les_cases45[[#This Row],[Nivell 
d''us (%)]]&gt;0.7,"Habitual",IF(Noms_de_les_cases45[[#This Row],[Nivell 
d''us (%)]]&lt;0.3,"Minoritari","Ocasional"))</f>
        <v>Minoritari</v>
      </c>
      <c r="M412" s="33" t="s">
        <v>14</v>
      </c>
      <c r="N412" s="33" t="s">
        <v>18</v>
      </c>
      <c r="O412" t="s">
        <v>1218</v>
      </c>
      <c r="P412" t="s">
        <v>1228</v>
      </c>
    </row>
    <row r="413" spans="1:16" x14ac:dyDescent="0.35">
      <c r="A413" s="1">
        <f t="shared" si="7"/>
        <v>412</v>
      </c>
      <c r="B413" s="1" t="s">
        <v>1497</v>
      </c>
      <c r="C413" t="s">
        <v>43</v>
      </c>
      <c r="D413" t="s">
        <v>6</v>
      </c>
      <c r="E413" s="33" t="s">
        <v>81</v>
      </c>
      <c r="F413" s="33" t="s">
        <v>7</v>
      </c>
      <c r="G413" s="33" t="s">
        <v>7</v>
      </c>
      <c r="H413" s="33" t="s">
        <v>7</v>
      </c>
      <c r="I413" s="33" t="s">
        <v>8</v>
      </c>
      <c r="J413" s="33" t="s">
        <v>8</v>
      </c>
      <c r="K413" s="34">
        <v>0.2</v>
      </c>
      <c r="L413" s="34" t="str">
        <f>IF(Noms_de_les_cases45[[#This Row],[Nivell 
d''us (%)]]&gt;0.7,"Habitual",IF(Noms_de_les_cases45[[#This Row],[Nivell 
d''us (%)]]&lt;0.3,"Minoritari","Ocasional"))</f>
        <v>Minoritari</v>
      </c>
      <c r="M413" s="33" t="s">
        <v>14</v>
      </c>
      <c r="N413" s="33" t="s">
        <v>17</v>
      </c>
      <c r="O413" t="s">
        <v>1218</v>
      </c>
      <c r="P413" t="s">
        <v>1228</v>
      </c>
    </row>
    <row r="414" spans="1:16" x14ac:dyDescent="0.35">
      <c r="A414" s="1">
        <f t="shared" si="7"/>
        <v>413</v>
      </c>
      <c r="B414" s="1" t="s">
        <v>117</v>
      </c>
      <c r="C414" t="s">
        <v>118</v>
      </c>
      <c r="D414" t="s">
        <v>90</v>
      </c>
      <c r="E414" s="33" t="s">
        <v>81</v>
      </c>
      <c r="F414" s="33" t="s">
        <v>7</v>
      </c>
      <c r="G414" s="33" t="s">
        <v>7</v>
      </c>
      <c r="H414" s="33" t="s">
        <v>7</v>
      </c>
      <c r="I414" s="33" t="s">
        <v>7</v>
      </c>
      <c r="J414" s="33" t="s">
        <v>7</v>
      </c>
      <c r="K414" s="34">
        <v>0.8</v>
      </c>
      <c r="L414" s="34" t="str">
        <f>IF(Noms_de_les_cases45[[#This Row],[Nivell 
d''us (%)]]&gt;0.7,"Habitual",IF(Noms_de_les_cases45[[#This Row],[Nivell 
d''us (%)]]&lt;0.3,"Minoritari","Ocasional"))</f>
        <v>Habitual</v>
      </c>
      <c r="M414" s="33" t="s">
        <v>14</v>
      </c>
      <c r="N414" s="33" t="s">
        <v>17</v>
      </c>
      <c r="O414" t="s">
        <v>1218</v>
      </c>
      <c r="P414" t="s">
        <v>1228</v>
      </c>
    </row>
    <row r="415" spans="1:16" x14ac:dyDescent="0.35">
      <c r="A415" s="1">
        <f t="shared" si="7"/>
        <v>414</v>
      </c>
      <c r="B415" s="1" t="s">
        <v>50</v>
      </c>
      <c r="C415" t="s">
        <v>47</v>
      </c>
      <c r="D415" t="s">
        <v>6</v>
      </c>
      <c r="E415" s="33" t="s">
        <v>81</v>
      </c>
      <c r="F415" s="33" t="s">
        <v>7</v>
      </c>
      <c r="G415" s="33" t="s">
        <v>7</v>
      </c>
      <c r="H415" s="33" t="s">
        <v>7</v>
      </c>
      <c r="I415" s="33" t="s">
        <v>8</v>
      </c>
      <c r="J415" s="33" t="s">
        <v>8</v>
      </c>
      <c r="K415" s="34">
        <v>0.4</v>
      </c>
      <c r="L415" s="34" t="str">
        <f>IF(Noms_de_les_cases45[[#This Row],[Nivell 
d''us (%)]]&gt;0.7,"Habitual",IF(Noms_de_les_cases45[[#This Row],[Nivell 
d''us (%)]]&lt;0.3,"Minoritari","Ocasional"))</f>
        <v>Ocasional</v>
      </c>
      <c r="M415" s="33" t="s">
        <v>14</v>
      </c>
      <c r="N415" s="33" t="s">
        <v>18</v>
      </c>
      <c r="O415" t="s">
        <v>1218</v>
      </c>
      <c r="P415" t="s">
        <v>1228</v>
      </c>
    </row>
    <row r="416" spans="1:16" x14ac:dyDescent="0.35">
      <c r="A416" s="1">
        <f t="shared" si="7"/>
        <v>415</v>
      </c>
      <c r="B416" s="1" t="s">
        <v>1453</v>
      </c>
      <c r="C416" t="s">
        <v>869</v>
      </c>
      <c r="D416" t="s">
        <v>181</v>
      </c>
      <c r="E416" s="33" t="s">
        <v>81</v>
      </c>
      <c r="F416" s="33" t="s">
        <v>7</v>
      </c>
      <c r="G416" s="33" t="s">
        <v>8</v>
      </c>
      <c r="H416" s="33" t="s">
        <v>7</v>
      </c>
      <c r="I416" s="33" t="s">
        <v>8</v>
      </c>
      <c r="J416" s="33" t="s">
        <v>8</v>
      </c>
      <c r="K416" s="34">
        <v>0.4</v>
      </c>
      <c r="L416" s="34" t="str">
        <f>IF(Noms_de_les_cases45[[#This Row],[Nivell 
d''us (%)]]&gt;0.7,"Habitual",IF(Noms_de_les_cases45[[#This Row],[Nivell 
d''us (%)]]&lt;0.3,"Minoritari","Ocasional"))</f>
        <v>Ocasional</v>
      </c>
      <c r="M416" s="33" t="s">
        <v>16</v>
      </c>
      <c r="N416" s="33" t="s">
        <v>17</v>
      </c>
      <c r="O416" t="s">
        <v>1221</v>
      </c>
      <c r="P416" t="s">
        <v>1239</v>
      </c>
    </row>
    <row r="417" spans="1:16" x14ac:dyDescent="0.35">
      <c r="A417" s="1">
        <f t="shared" si="7"/>
        <v>416</v>
      </c>
      <c r="B417" s="1" t="s">
        <v>247</v>
      </c>
      <c r="C417" t="s">
        <v>246</v>
      </c>
      <c r="D417" t="s">
        <v>88</v>
      </c>
      <c r="E417" s="33" t="s">
        <v>81</v>
      </c>
      <c r="F417" s="33" t="s">
        <v>7</v>
      </c>
      <c r="G417" s="33" t="s">
        <v>8</v>
      </c>
      <c r="H417" s="33" t="s">
        <v>7</v>
      </c>
      <c r="I417" s="33" t="s">
        <v>8</v>
      </c>
      <c r="J417" s="33" t="s">
        <v>8</v>
      </c>
      <c r="K417" s="34">
        <v>0.2</v>
      </c>
      <c r="L417" s="34" t="str">
        <f>IF(Noms_de_les_cases45[[#This Row],[Nivell 
d''us (%)]]&gt;0.7,"Habitual",IF(Noms_de_les_cases45[[#This Row],[Nivell 
d''us (%)]]&lt;0.3,"Minoritari","Ocasional"))</f>
        <v>Minoritari</v>
      </c>
      <c r="M417" s="33" t="s">
        <v>78</v>
      </c>
      <c r="N417" s="33" t="s">
        <v>17</v>
      </c>
      <c r="O417" t="s">
        <v>1219</v>
      </c>
      <c r="P417" t="s">
        <v>1225</v>
      </c>
    </row>
    <row r="418" spans="1:16" x14ac:dyDescent="0.35">
      <c r="A418" s="1">
        <f t="shared" si="7"/>
        <v>417</v>
      </c>
      <c r="B418" s="1" t="s">
        <v>272</v>
      </c>
      <c r="C418" t="s">
        <v>273</v>
      </c>
      <c r="D418" t="s">
        <v>92</v>
      </c>
      <c r="E418" s="33" t="s">
        <v>81</v>
      </c>
      <c r="F418" s="33" t="s">
        <v>7</v>
      </c>
      <c r="G418" s="33" t="s">
        <v>7</v>
      </c>
      <c r="H418" s="33" t="s">
        <v>8</v>
      </c>
      <c r="I418" s="33" t="s">
        <v>7</v>
      </c>
      <c r="J418" s="33" t="s">
        <v>8</v>
      </c>
      <c r="K418" s="34">
        <v>0.4</v>
      </c>
      <c r="L418" s="34" t="str">
        <f>IF(Noms_de_les_cases45[[#This Row],[Nivell 
d''us (%)]]&gt;0.7,"Habitual",IF(Noms_de_les_cases45[[#This Row],[Nivell 
d''us (%)]]&lt;0.3,"Minoritari","Ocasional"))</f>
        <v>Ocasional</v>
      </c>
      <c r="M418" s="33" t="s">
        <v>15</v>
      </c>
      <c r="N418" s="33" t="s">
        <v>19</v>
      </c>
      <c r="O418" t="s">
        <v>1220</v>
      </c>
      <c r="P418" t="s">
        <v>1240</v>
      </c>
    </row>
    <row r="419" spans="1:16" x14ac:dyDescent="0.35">
      <c r="A419" s="1">
        <f t="shared" si="7"/>
        <v>418</v>
      </c>
      <c r="B419" s="1" t="s">
        <v>1077</v>
      </c>
      <c r="C419" t="s">
        <v>857</v>
      </c>
      <c r="D419" t="s">
        <v>181</v>
      </c>
      <c r="E419" s="33" t="s">
        <v>81</v>
      </c>
      <c r="F419" s="33" t="s">
        <v>7</v>
      </c>
      <c r="G419" s="33" t="s">
        <v>8</v>
      </c>
      <c r="H419" s="33" t="s">
        <v>7</v>
      </c>
      <c r="I419" s="33" t="s">
        <v>8</v>
      </c>
      <c r="J419" s="33" t="s">
        <v>8</v>
      </c>
      <c r="K419" s="34">
        <v>0.4</v>
      </c>
      <c r="L419" s="34" t="str">
        <f>IF(Noms_de_les_cases45[[#This Row],[Nivell 
d''us (%)]]&gt;0.7,"Habitual",IF(Noms_de_les_cases45[[#This Row],[Nivell 
d''us (%)]]&lt;0.3,"Minoritari","Ocasional"))</f>
        <v>Ocasional</v>
      </c>
      <c r="M419" s="33" t="s">
        <v>78</v>
      </c>
      <c r="N419" s="33" t="s">
        <v>17</v>
      </c>
      <c r="O419" t="s">
        <v>1220</v>
      </c>
      <c r="P419" t="s">
        <v>1227</v>
      </c>
    </row>
    <row r="420" spans="1:16" x14ac:dyDescent="0.35">
      <c r="A420" s="1">
        <f t="shared" si="7"/>
        <v>419</v>
      </c>
      <c r="B420" s="1" t="s">
        <v>477</v>
      </c>
      <c r="C420" t="s">
        <v>476</v>
      </c>
      <c r="D420" t="s">
        <v>87</v>
      </c>
      <c r="E420" s="33" t="s">
        <v>81</v>
      </c>
      <c r="F420" s="33" t="s">
        <v>7</v>
      </c>
      <c r="G420" s="33" t="s">
        <v>8</v>
      </c>
      <c r="H420" s="33" t="s">
        <v>7</v>
      </c>
      <c r="I420" s="33" t="s">
        <v>7</v>
      </c>
      <c r="J420" s="33" t="s">
        <v>8</v>
      </c>
      <c r="K420" s="34">
        <v>0.4</v>
      </c>
      <c r="L420" s="34" t="str">
        <f>IF(Noms_de_les_cases45[[#This Row],[Nivell 
d''us (%)]]&gt;0.7,"Habitual",IF(Noms_de_les_cases45[[#This Row],[Nivell 
d''us (%)]]&lt;0.3,"Minoritari","Ocasional"))</f>
        <v>Ocasional</v>
      </c>
      <c r="M420" s="33" t="s">
        <v>15</v>
      </c>
      <c r="N420" s="33" t="s">
        <v>17</v>
      </c>
      <c r="O420" t="s">
        <v>1221</v>
      </c>
      <c r="P420" t="s">
        <v>1270</v>
      </c>
    </row>
    <row r="421" spans="1:16" x14ac:dyDescent="0.35">
      <c r="A421" s="1">
        <f t="shared" si="7"/>
        <v>420</v>
      </c>
      <c r="B421" s="1" t="s">
        <v>449</v>
      </c>
      <c r="C421" t="s">
        <v>446</v>
      </c>
      <c r="D421" t="s">
        <v>86</v>
      </c>
      <c r="E421" s="33" t="s">
        <v>81</v>
      </c>
      <c r="F421" s="33" t="s">
        <v>7</v>
      </c>
      <c r="G421" s="33" t="s">
        <v>7</v>
      </c>
      <c r="H421" s="33" t="s">
        <v>7</v>
      </c>
      <c r="I421" s="33" t="s">
        <v>8</v>
      </c>
      <c r="J421" s="33" t="s">
        <v>8</v>
      </c>
      <c r="K421" s="34">
        <v>0.4</v>
      </c>
      <c r="L421" s="34" t="str">
        <f>IF(Noms_de_les_cases45[[#This Row],[Nivell 
d''us (%)]]&gt;0.7,"Habitual",IF(Noms_de_les_cases45[[#This Row],[Nivell 
d''us (%)]]&lt;0.3,"Minoritari","Ocasional"))</f>
        <v>Ocasional</v>
      </c>
      <c r="M421" s="33" t="s">
        <v>78</v>
      </c>
      <c r="N421" s="33" t="s">
        <v>17</v>
      </c>
      <c r="O421" t="s">
        <v>1219</v>
      </c>
      <c r="P421" t="s">
        <v>1225</v>
      </c>
    </row>
    <row r="422" spans="1:16" x14ac:dyDescent="0.35">
      <c r="A422" s="1">
        <f t="shared" si="7"/>
        <v>421</v>
      </c>
      <c r="B422" s="1" t="s">
        <v>448</v>
      </c>
      <c r="C422" t="s">
        <v>446</v>
      </c>
      <c r="D422" t="s">
        <v>86</v>
      </c>
      <c r="E422" s="33" t="s">
        <v>81</v>
      </c>
      <c r="F422" s="33" t="s">
        <v>7</v>
      </c>
      <c r="G422" s="33" t="s">
        <v>7</v>
      </c>
      <c r="H422" s="33" t="s">
        <v>7</v>
      </c>
      <c r="I422" s="33" t="s">
        <v>8</v>
      </c>
      <c r="J422" s="33" t="s">
        <v>8</v>
      </c>
      <c r="K422" s="34">
        <v>0.4</v>
      </c>
      <c r="L422" s="34" t="str">
        <f>IF(Noms_de_les_cases45[[#This Row],[Nivell 
d''us (%)]]&gt;0.7,"Habitual",IF(Noms_de_les_cases45[[#This Row],[Nivell 
d''us (%)]]&lt;0.3,"Minoritari","Ocasional"))</f>
        <v>Ocasional</v>
      </c>
      <c r="M422" s="33" t="s">
        <v>78</v>
      </c>
      <c r="N422" s="33" t="s">
        <v>17</v>
      </c>
      <c r="O422" t="s">
        <v>1235</v>
      </c>
      <c r="P422" t="s">
        <v>1226</v>
      </c>
    </row>
    <row r="423" spans="1:16" x14ac:dyDescent="0.35">
      <c r="A423" s="1">
        <f t="shared" si="7"/>
        <v>422</v>
      </c>
      <c r="B423" s="1" t="s">
        <v>725</v>
      </c>
      <c r="C423" t="s">
        <v>724</v>
      </c>
      <c r="D423" t="s">
        <v>84</v>
      </c>
      <c r="E423" s="33" t="s">
        <v>81</v>
      </c>
      <c r="F423" s="33" t="s">
        <v>7</v>
      </c>
      <c r="G423" s="33" t="s">
        <v>7</v>
      </c>
      <c r="H423" s="33" t="s">
        <v>7</v>
      </c>
      <c r="I423" s="33" t="s">
        <v>8</v>
      </c>
      <c r="J423" s="33" t="s">
        <v>8</v>
      </c>
      <c r="K423" s="34">
        <v>0.4</v>
      </c>
      <c r="L423" s="34" t="str">
        <f>IF(Noms_de_les_cases45[[#This Row],[Nivell 
d''us (%)]]&gt;0.7,"Habitual",IF(Noms_de_les_cases45[[#This Row],[Nivell 
d''us (%)]]&lt;0.3,"Minoritari","Ocasional"))</f>
        <v>Ocasional</v>
      </c>
      <c r="M423" s="33" t="s">
        <v>78</v>
      </c>
      <c r="N423" s="33" t="s">
        <v>17</v>
      </c>
      <c r="O423" t="s">
        <v>1219</v>
      </c>
      <c r="P423" t="s">
        <v>1225</v>
      </c>
    </row>
    <row r="424" spans="1:16" x14ac:dyDescent="0.35">
      <c r="A424" s="1">
        <f t="shared" si="7"/>
        <v>423</v>
      </c>
      <c r="B424" s="1" t="s">
        <v>185</v>
      </c>
      <c r="C424" t="s">
        <v>186</v>
      </c>
      <c r="D424" t="s">
        <v>91</v>
      </c>
      <c r="E424" s="33" t="s">
        <v>81</v>
      </c>
      <c r="F424" s="33" t="s">
        <v>7</v>
      </c>
      <c r="G424" s="33" t="s">
        <v>7</v>
      </c>
      <c r="H424" s="33" t="s">
        <v>7</v>
      </c>
      <c r="I424" s="33" t="s">
        <v>7</v>
      </c>
      <c r="J424" s="33" t="s">
        <v>7</v>
      </c>
      <c r="K424" s="34">
        <v>0.6</v>
      </c>
      <c r="L424" s="34" t="str">
        <f>IF(Noms_de_les_cases45[[#This Row],[Nivell 
d''us (%)]]&gt;0.7,"Habitual",IF(Noms_de_les_cases45[[#This Row],[Nivell 
d''us (%)]]&lt;0.3,"Minoritari","Ocasional"))</f>
        <v>Ocasional</v>
      </c>
      <c r="M424" s="33" t="s">
        <v>15</v>
      </c>
      <c r="N424" s="33" t="s">
        <v>17</v>
      </c>
      <c r="O424" t="s">
        <v>1218</v>
      </c>
      <c r="P424" t="s">
        <v>1268</v>
      </c>
    </row>
    <row r="425" spans="1:16" x14ac:dyDescent="0.35">
      <c r="A425" s="1">
        <f t="shared" si="7"/>
        <v>424</v>
      </c>
      <c r="B425" s="1" t="s">
        <v>1520</v>
      </c>
      <c r="C425" t="s">
        <v>331</v>
      </c>
      <c r="D425" t="s">
        <v>92</v>
      </c>
      <c r="E425" s="33" t="s">
        <v>81</v>
      </c>
      <c r="F425" s="33" t="s">
        <v>7</v>
      </c>
      <c r="G425" s="33" t="s">
        <v>7</v>
      </c>
      <c r="H425" s="33" t="s">
        <v>7</v>
      </c>
      <c r="I425" s="33" t="s">
        <v>8</v>
      </c>
      <c r="J425" s="33" t="s">
        <v>8</v>
      </c>
      <c r="K425" s="34">
        <v>0.2</v>
      </c>
      <c r="L425" s="34" t="str">
        <f>IF(Noms_de_les_cases45[[#This Row],[Nivell 
d''us (%)]]&gt;0.7,"Habitual",IF(Noms_de_les_cases45[[#This Row],[Nivell 
d''us (%)]]&lt;0.3,"Minoritari","Ocasional"))</f>
        <v>Minoritari</v>
      </c>
      <c r="M425" s="33" t="s">
        <v>78</v>
      </c>
      <c r="N425" s="33" t="s">
        <v>17</v>
      </c>
      <c r="O425" t="s">
        <v>1219</v>
      </c>
      <c r="P425" t="s">
        <v>1225</v>
      </c>
    </row>
    <row r="426" spans="1:16" x14ac:dyDescent="0.35">
      <c r="A426" s="1">
        <f t="shared" si="7"/>
        <v>425</v>
      </c>
      <c r="B426" s="1" t="s">
        <v>726</v>
      </c>
      <c r="C426" t="s">
        <v>724</v>
      </c>
      <c r="D426" t="s">
        <v>84</v>
      </c>
      <c r="E426" s="33" t="s">
        <v>81</v>
      </c>
      <c r="F426" s="33" t="s">
        <v>7</v>
      </c>
      <c r="G426" s="33" t="s">
        <v>7</v>
      </c>
      <c r="H426" s="33" t="s">
        <v>7</v>
      </c>
      <c r="I426" s="33" t="s">
        <v>8</v>
      </c>
      <c r="J426" s="33" t="s">
        <v>8</v>
      </c>
      <c r="K426" s="34">
        <v>0.4</v>
      </c>
      <c r="L426" s="34" t="str">
        <f>IF(Noms_de_les_cases45[[#This Row],[Nivell 
d''us (%)]]&gt;0.7,"Habitual",IF(Noms_de_les_cases45[[#This Row],[Nivell 
d''us (%)]]&lt;0.3,"Minoritari","Ocasional"))</f>
        <v>Ocasional</v>
      </c>
      <c r="M426" s="33" t="s">
        <v>78</v>
      </c>
      <c r="N426" s="33" t="s">
        <v>17</v>
      </c>
      <c r="O426" t="s">
        <v>1235</v>
      </c>
      <c r="P426" t="s">
        <v>1226</v>
      </c>
    </row>
    <row r="427" spans="1:16" x14ac:dyDescent="0.35">
      <c r="A427" s="1">
        <f t="shared" si="7"/>
        <v>426</v>
      </c>
      <c r="B427" s="1" t="s">
        <v>544</v>
      </c>
      <c r="C427" t="s">
        <v>545</v>
      </c>
      <c r="D427" t="s">
        <v>85</v>
      </c>
      <c r="E427" s="33" t="s">
        <v>81</v>
      </c>
      <c r="F427" s="33" t="s">
        <v>7</v>
      </c>
      <c r="G427" s="33" t="s">
        <v>7</v>
      </c>
      <c r="H427" s="33" t="s">
        <v>7</v>
      </c>
      <c r="I427" s="33" t="s">
        <v>7</v>
      </c>
      <c r="J427" s="33" t="s">
        <v>7</v>
      </c>
      <c r="K427" s="34">
        <v>1</v>
      </c>
      <c r="L427" s="34" t="str">
        <f>IF(Noms_de_les_cases45[[#This Row],[Nivell 
d''us (%)]]&gt;0.7,"Habitual",IF(Noms_de_les_cases45[[#This Row],[Nivell 
d''us (%)]]&lt;0.3,"Minoritari","Ocasional"))</f>
        <v>Habitual</v>
      </c>
      <c r="M427" s="33" t="s">
        <v>78</v>
      </c>
      <c r="N427" s="33" t="s">
        <v>20</v>
      </c>
      <c r="O427" t="s">
        <v>1235</v>
      </c>
      <c r="P427" t="s">
        <v>1226</v>
      </c>
    </row>
    <row r="428" spans="1:16" x14ac:dyDescent="0.35">
      <c r="A428" s="1">
        <f t="shared" si="7"/>
        <v>427</v>
      </c>
      <c r="B428" s="1" t="s">
        <v>97</v>
      </c>
      <c r="C428" t="s">
        <v>94</v>
      </c>
      <c r="D428" t="s">
        <v>90</v>
      </c>
      <c r="E428" s="33" t="s">
        <v>81</v>
      </c>
      <c r="F428" s="33" t="s">
        <v>7</v>
      </c>
      <c r="G428" s="33" t="s">
        <v>7</v>
      </c>
      <c r="H428" s="33" t="s">
        <v>7</v>
      </c>
      <c r="I428" s="33" t="s">
        <v>7</v>
      </c>
      <c r="J428" s="33" t="s">
        <v>7</v>
      </c>
      <c r="K428" s="34">
        <v>0.8</v>
      </c>
      <c r="L428" s="34" t="str">
        <f>IF(Noms_de_les_cases45[[#This Row],[Nivell 
d''us (%)]]&gt;0.7,"Habitual",IF(Noms_de_les_cases45[[#This Row],[Nivell 
d''us (%)]]&lt;0.3,"Minoritari","Ocasional"))</f>
        <v>Habitual</v>
      </c>
      <c r="M428" s="33" t="s">
        <v>14</v>
      </c>
      <c r="N428" s="33" t="s">
        <v>17</v>
      </c>
      <c r="O428" t="s">
        <v>1218</v>
      </c>
      <c r="P428" t="s">
        <v>1224</v>
      </c>
    </row>
    <row r="429" spans="1:16" x14ac:dyDescent="0.35">
      <c r="A429" s="1">
        <f t="shared" si="7"/>
        <v>428</v>
      </c>
      <c r="B429" s="1" t="s">
        <v>239</v>
      </c>
      <c r="C429" t="s">
        <v>240</v>
      </c>
      <c r="D429" t="s">
        <v>88</v>
      </c>
      <c r="E429" s="33" t="s">
        <v>81</v>
      </c>
      <c r="F429" s="33" t="s">
        <v>7</v>
      </c>
      <c r="G429" s="33" t="s">
        <v>7</v>
      </c>
      <c r="H429" s="33" t="s">
        <v>7</v>
      </c>
      <c r="I429" s="33" t="s">
        <v>7</v>
      </c>
      <c r="J429" s="33" t="s">
        <v>7</v>
      </c>
      <c r="K429" s="34">
        <v>0.6</v>
      </c>
      <c r="L429" s="34" t="str">
        <f>IF(Noms_de_les_cases45[[#This Row],[Nivell 
d''us (%)]]&gt;0.7,"Habitual",IF(Noms_de_les_cases45[[#This Row],[Nivell 
d''us (%)]]&lt;0.3,"Minoritari","Ocasional"))</f>
        <v>Ocasional</v>
      </c>
      <c r="M429" s="33" t="s">
        <v>14</v>
      </c>
      <c r="N429" s="33" t="s">
        <v>17</v>
      </c>
      <c r="O429" t="s">
        <v>1218</v>
      </c>
      <c r="P429" t="s">
        <v>1228</v>
      </c>
    </row>
    <row r="430" spans="1:16" x14ac:dyDescent="0.35">
      <c r="A430" s="1">
        <f t="shared" si="7"/>
        <v>429</v>
      </c>
      <c r="B430" s="1" t="s">
        <v>1284</v>
      </c>
      <c r="C430" t="s">
        <v>411</v>
      </c>
      <c r="D430" t="s">
        <v>86</v>
      </c>
      <c r="E430" s="33" t="s">
        <v>81</v>
      </c>
      <c r="F430" s="33" t="s">
        <v>7</v>
      </c>
      <c r="G430" s="33" t="s">
        <v>7</v>
      </c>
      <c r="H430" s="33" t="s">
        <v>7</v>
      </c>
      <c r="I430" s="33" t="s">
        <v>8</v>
      </c>
      <c r="J430" s="33" t="s">
        <v>8</v>
      </c>
      <c r="K430" s="34">
        <v>0.4</v>
      </c>
      <c r="L430" s="34" t="str">
        <f>IF(Noms_de_les_cases45[[#This Row],[Nivell 
d''us (%)]]&gt;0.7,"Habitual",IF(Noms_de_les_cases45[[#This Row],[Nivell 
d''us (%)]]&lt;0.3,"Minoritari","Ocasional"))</f>
        <v>Ocasional</v>
      </c>
      <c r="M430" s="33" t="s">
        <v>14</v>
      </c>
      <c r="N430" s="33" t="s">
        <v>19</v>
      </c>
      <c r="O430" t="s">
        <v>1222</v>
      </c>
      <c r="P430" t="s">
        <v>1229</v>
      </c>
    </row>
    <row r="431" spans="1:16" x14ac:dyDescent="0.35">
      <c r="A431" s="1">
        <f t="shared" si="7"/>
        <v>430</v>
      </c>
      <c r="B431" s="1" t="s">
        <v>410</v>
      </c>
      <c r="C431" t="s">
        <v>411</v>
      </c>
      <c r="D431" t="s">
        <v>86</v>
      </c>
      <c r="E431" s="33" t="s">
        <v>81</v>
      </c>
      <c r="F431" s="33" t="s">
        <v>7</v>
      </c>
      <c r="G431" s="33" t="s">
        <v>7</v>
      </c>
      <c r="H431" s="33" t="s">
        <v>7</v>
      </c>
      <c r="I431" s="33" t="s">
        <v>7</v>
      </c>
      <c r="J431" s="33" t="s">
        <v>7</v>
      </c>
      <c r="K431" s="34">
        <v>0.6</v>
      </c>
      <c r="L431" s="34" t="str">
        <f>IF(Noms_de_les_cases45[[#This Row],[Nivell 
d''us (%)]]&gt;0.7,"Habitual",IF(Noms_de_les_cases45[[#This Row],[Nivell 
d''us (%)]]&lt;0.3,"Minoritari","Ocasional"))</f>
        <v>Ocasional</v>
      </c>
      <c r="M431" s="33" t="s">
        <v>15</v>
      </c>
      <c r="N431" s="33" t="s">
        <v>17</v>
      </c>
      <c r="O431" t="s">
        <v>1221</v>
      </c>
      <c r="P431" t="s">
        <v>1270</v>
      </c>
    </row>
    <row r="432" spans="1:16" x14ac:dyDescent="0.35">
      <c r="A432" s="1">
        <f t="shared" si="7"/>
        <v>431</v>
      </c>
      <c r="B432" s="1" t="s">
        <v>159</v>
      </c>
      <c r="C432" t="s">
        <v>31</v>
      </c>
      <c r="D432" t="s">
        <v>24</v>
      </c>
      <c r="E432" s="33" t="s">
        <v>81</v>
      </c>
      <c r="F432" s="33" t="s">
        <v>7</v>
      </c>
      <c r="G432" s="33" t="s">
        <v>7</v>
      </c>
      <c r="H432" s="33" t="s">
        <v>7</v>
      </c>
      <c r="I432" s="33" t="s">
        <v>8</v>
      </c>
      <c r="J432" s="33" t="s">
        <v>8</v>
      </c>
      <c r="K432" s="34">
        <v>0.4</v>
      </c>
      <c r="L432" s="34" t="str">
        <f>IF(Noms_de_les_cases45[[#This Row],[Nivell 
d''us (%)]]&gt;0.7,"Habitual",IF(Noms_de_les_cases45[[#This Row],[Nivell 
d''us (%)]]&lt;0.3,"Minoritari","Ocasional"))</f>
        <v>Ocasional</v>
      </c>
      <c r="M432" s="33" t="s">
        <v>15</v>
      </c>
      <c r="N432" s="33" t="s">
        <v>18</v>
      </c>
      <c r="O432" t="s">
        <v>1221</v>
      </c>
      <c r="P432" t="s">
        <v>1270</v>
      </c>
    </row>
    <row r="433" spans="1:16" x14ac:dyDescent="0.35">
      <c r="A433" s="1">
        <f t="shared" si="7"/>
        <v>432</v>
      </c>
      <c r="B433" s="1" t="s">
        <v>641</v>
      </c>
      <c r="C433" t="s">
        <v>640</v>
      </c>
      <c r="D433" t="s">
        <v>24</v>
      </c>
      <c r="E433" s="33" t="s">
        <v>81</v>
      </c>
      <c r="F433" s="33" t="s">
        <v>7</v>
      </c>
      <c r="G433" s="33" t="s">
        <v>7</v>
      </c>
      <c r="H433" s="33" t="s">
        <v>7</v>
      </c>
      <c r="I433" s="33" t="s">
        <v>7</v>
      </c>
      <c r="J433" s="33" t="s">
        <v>7</v>
      </c>
      <c r="K433" s="34">
        <v>0.8</v>
      </c>
      <c r="L433" s="34" t="str">
        <f>IF(Noms_de_les_cases45[[#This Row],[Nivell 
d''us (%)]]&gt;0.7,"Habitual",IF(Noms_de_les_cases45[[#This Row],[Nivell 
d''us (%)]]&lt;0.3,"Minoritari","Ocasional"))</f>
        <v>Habitual</v>
      </c>
      <c r="M433" s="33" t="s">
        <v>14</v>
      </c>
      <c r="N433" s="33" t="s">
        <v>17</v>
      </c>
      <c r="O433" t="s">
        <v>1218</v>
      </c>
      <c r="P433" t="s">
        <v>1228</v>
      </c>
    </row>
    <row r="434" spans="1:16" x14ac:dyDescent="0.35">
      <c r="A434" s="1">
        <f t="shared" si="7"/>
        <v>433</v>
      </c>
      <c r="B434" s="1" t="s">
        <v>832</v>
      </c>
      <c r="C434" t="s">
        <v>833</v>
      </c>
      <c r="D434" t="s">
        <v>181</v>
      </c>
      <c r="E434" s="33" t="s">
        <v>81</v>
      </c>
      <c r="F434" s="33" t="s">
        <v>7</v>
      </c>
      <c r="G434" s="33" t="s">
        <v>7</v>
      </c>
      <c r="H434" s="33" t="s">
        <v>7</v>
      </c>
      <c r="I434" s="33" t="s">
        <v>7</v>
      </c>
      <c r="J434" s="33" t="s">
        <v>7</v>
      </c>
      <c r="K434" s="34">
        <v>0.6</v>
      </c>
      <c r="L434" s="34" t="str">
        <f>IF(Noms_de_les_cases45[[#This Row],[Nivell 
d''us (%)]]&gt;0.7,"Habitual",IF(Noms_de_les_cases45[[#This Row],[Nivell 
d''us (%)]]&lt;0.3,"Minoritari","Ocasional"))</f>
        <v>Ocasional</v>
      </c>
      <c r="M434" s="33" t="s">
        <v>15</v>
      </c>
      <c r="N434" s="33" t="s">
        <v>17</v>
      </c>
      <c r="O434" t="s">
        <v>1221</v>
      </c>
      <c r="P434" t="s">
        <v>1270</v>
      </c>
    </row>
    <row r="435" spans="1:16" x14ac:dyDescent="0.35">
      <c r="A435" s="1">
        <f t="shared" si="7"/>
        <v>434</v>
      </c>
      <c r="B435" s="1" t="s">
        <v>39</v>
      </c>
      <c r="C435" t="s">
        <v>36</v>
      </c>
      <c r="D435" t="s">
        <v>6</v>
      </c>
      <c r="E435" s="33" t="s">
        <v>81</v>
      </c>
      <c r="F435" s="33" t="s">
        <v>7</v>
      </c>
      <c r="G435" s="33" t="s">
        <v>7</v>
      </c>
      <c r="H435" s="33" t="s">
        <v>7</v>
      </c>
      <c r="I435" s="33" t="s">
        <v>8</v>
      </c>
      <c r="J435" s="33" t="s">
        <v>8</v>
      </c>
      <c r="K435" s="34">
        <v>0.4</v>
      </c>
      <c r="L435" s="34" t="str">
        <f>IF(Noms_de_les_cases45[[#This Row],[Nivell 
d''us (%)]]&gt;0.7,"Habitual",IF(Noms_de_les_cases45[[#This Row],[Nivell 
d''us (%)]]&lt;0.3,"Minoritari","Ocasional"))</f>
        <v>Ocasional</v>
      </c>
      <c r="M435" s="33" t="s">
        <v>78</v>
      </c>
      <c r="N435" s="33" t="s">
        <v>18</v>
      </c>
      <c r="O435" t="s">
        <v>1218</v>
      </c>
      <c r="P435" t="s">
        <v>1224</v>
      </c>
    </row>
    <row r="436" spans="1:16" x14ac:dyDescent="0.35">
      <c r="A436" s="1">
        <f t="shared" si="7"/>
        <v>435</v>
      </c>
      <c r="B436" s="1" t="s">
        <v>49</v>
      </c>
      <c r="C436" t="s">
        <v>47</v>
      </c>
      <c r="D436" t="s">
        <v>6</v>
      </c>
      <c r="E436" s="33" t="s">
        <v>81</v>
      </c>
      <c r="F436" s="33" t="s">
        <v>7</v>
      </c>
      <c r="G436" s="33" t="s">
        <v>7</v>
      </c>
      <c r="H436" s="33" t="s">
        <v>7</v>
      </c>
      <c r="I436" s="33" t="s">
        <v>8</v>
      </c>
      <c r="J436" s="33" t="s">
        <v>8</v>
      </c>
      <c r="K436" s="34">
        <v>0.2</v>
      </c>
      <c r="L436" s="34" t="str">
        <f>IF(Noms_de_les_cases45[[#This Row],[Nivell 
d''us (%)]]&gt;0.7,"Habitual",IF(Noms_de_les_cases45[[#This Row],[Nivell 
d''us (%)]]&lt;0.3,"Minoritari","Ocasional"))</f>
        <v>Minoritari</v>
      </c>
      <c r="M436" s="33" t="s">
        <v>14</v>
      </c>
      <c r="N436" s="33" t="s">
        <v>17</v>
      </c>
      <c r="O436" t="s">
        <v>1218</v>
      </c>
      <c r="P436" t="s">
        <v>1228</v>
      </c>
    </row>
    <row r="437" spans="1:16" x14ac:dyDescent="0.35">
      <c r="A437" s="1">
        <f t="shared" si="7"/>
        <v>436</v>
      </c>
      <c r="B437" s="1" t="s">
        <v>298</v>
      </c>
      <c r="C437" t="s">
        <v>297</v>
      </c>
      <c r="D437" t="s">
        <v>92</v>
      </c>
      <c r="E437" s="33" t="s">
        <v>81</v>
      </c>
      <c r="F437" s="33" t="s">
        <v>7</v>
      </c>
      <c r="G437" s="33" t="s">
        <v>7</v>
      </c>
      <c r="H437" s="33" t="s">
        <v>7</v>
      </c>
      <c r="I437" s="33" t="s">
        <v>8</v>
      </c>
      <c r="J437" s="33" t="s">
        <v>8</v>
      </c>
      <c r="K437" s="34">
        <v>0.2</v>
      </c>
      <c r="L437" s="34" t="str">
        <f>IF(Noms_de_les_cases45[[#This Row],[Nivell 
d''us (%)]]&gt;0.7,"Habitual",IF(Noms_de_les_cases45[[#This Row],[Nivell 
d''us (%)]]&lt;0.3,"Minoritari","Ocasional"))</f>
        <v>Minoritari</v>
      </c>
      <c r="M437" s="33" t="s">
        <v>14</v>
      </c>
      <c r="N437" s="33" t="s">
        <v>18</v>
      </c>
      <c r="O437" t="s">
        <v>1218</v>
      </c>
      <c r="P437" t="s">
        <v>1228</v>
      </c>
    </row>
    <row r="438" spans="1:16" x14ac:dyDescent="0.35">
      <c r="A438" s="1">
        <f t="shared" si="7"/>
        <v>437</v>
      </c>
      <c r="B438" s="1" t="s">
        <v>773</v>
      </c>
      <c r="C438" t="s">
        <v>774</v>
      </c>
      <c r="D438" t="s">
        <v>24</v>
      </c>
      <c r="E438" s="33" t="s">
        <v>81</v>
      </c>
      <c r="F438" s="33" t="s">
        <v>7</v>
      </c>
      <c r="G438" s="33" t="s">
        <v>7</v>
      </c>
      <c r="H438" s="33" t="s">
        <v>7</v>
      </c>
      <c r="I438" s="33" t="s">
        <v>7</v>
      </c>
      <c r="J438" s="33" t="s">
        <v>7</v>
      </c>
      <c r="K438" s="34">
        <v>0.8</v>
      </c>
      <c r="L438" s="34" t="str">
        <f>IF(Noms_de_les_cases45[[#This Row],[Nivell 
d''us (%)]]&gt;0.7,"Habitual",IF(Noms_de_les_cases45[[#This Row],[Nivell 
d''us (%)]]&lt;0.3,"Minoritari","Ocasional"))</f>
        <v>Habitual</v>
      </c>
      <c r="M438" s="33" t="s">
        <v>78</v>
      </c>
      <c r="N438" s="33" t="s">
        <v>17</v>
      </c>
      <c r="O438" t="s">
        <v>1218</v>
      </c>
      <c r="P438" t="s">
        <v>1224</v>
      </c>
    </row>
    <row r="439" spans="1:16" x14ac:dyDescent="0.35">
      <c r="A439" s="1">
        <f t="shared" si="7"/>
        <v>438</v>
      </c>
      <c r="B439" s="1" t="s">
        <v>1236</v>
      </c>
      <c r="C439" t="s">
        <v>812</v>
      </c>
      <c r="D439" t="s">
        <v>24</v>
      </c>
      <c r="E439" s="33" t="s">
        <v>81</v>
      </c>
      <c r="F439" s="33" t="s">
        <v>7</v>
      </c>
      <c r="G439" s="33" t="s">
        <v>7</v>
      </c>
      <c r="H439" s="33" t="s">
        <v>7</v>
      </c>
      <c r="I439" s="33" t="s">
        <v>7</v>
      </c>
      <c r="J439" s="33" t="s">
        <v>8</v>
      </c>
      <c r="K439" s="34">
        <v>0.4</v>
      </c>
      <c r="L439" s="34" t="str">
        <f>IF(Noms_de_les_cases45[[#This Row],[Nivell 
d''us (%)]]&gt;0.7,"Habitual",IF(Noms_de_les_cases45[[#This Row],[Nivell 
d''us (%)]]&lt;0.3,"Minoritari","Ocasional"))</f>
        <v>Ocasional</v>
      </c>
      <c r="M439" s="33" t="s">
        <v>78</v>
      </c>
      <c r="N439" s="33" t="s">
        <v>19</v>
      </c>
      <c r="O439" t="s">
        <v>1220</v>
      </c>
      <c r="P439" t="s">
        <v>1240</v>
      </c>
    </row>
    <row r="440" spans="1:16" x14ac:dyDescent="0.35">
      <c r="A440" s="1">
        <f t="shared" si="7"/>
        <v>439</v>
      </c>
      <c r="B440" s="1" t="s">
        <v>105</v>
      </c>
      <c r="C440" t="s">
        <v>106</v>
      </c>
      <c r="D440" t="s">
        <v>90</v>
      </c>
      <c r="E440" s="33" t="s">
        <v>81</v>
      </c>
      <c r="F440" s="33" t="s">
        <v>7</v>
      </c>
      <c r="G440" s="33" t="s">
        <v>7</v>
      </c>
      <c r="H440" s="33" t="s">
        <v>7</v>
      </c>
      <c r="I440" s="33" t="s">
        <v>7</v>
      </c>
      <c r="J440" s="33" t="s">
        <v>7</v>
      </c>
      <c r="K440" s="34">
        <v>0.6</v>
      </c>
      <c r="L440" s="34" t="str">
        <f>IF(Noms_de_les_cases45[[#This Row],[Nivell 
d''us (%)]]&gt;0.7,"Habitual",IF(Noms_de_les_cases45[[#This Row],[Nivell 
d''us (%)]]&lt;0.3,"Minoritari","Ocasional"))</f>
        <v>Ocasional</v>
      </c>
      <c r="M440" s="33" t="s">
        <v>16</v>
      </c>
      <c r="N440" s="33" t="s">
        <v>20</v>
      </c>
      <c r="O440" t="s">
        <v>1221</v>
      </c>
      <c r="P440" t="s">
        <v>1239</v>
      </c>
    </row>
    <row r="441" spans="1:16" x14ac:dyDescent="0.35">
      <c r="A441" s="1">
        <f t="shared" si="7"/>
        <v>440</v>
      </c>
      <c r="B441" s="1" t="s">
        <v>1427</v>
      </c>
      <c r="C441" t="s">
        <v>230</v>
      </c>
      <c r="D441" t="s">
        <v>88</v>
      </c>
      <c r="E441" s="33" t="s">
        <v>81</v>
      </c>
      <c r="F441" s="33" t="s">
        <v>7</v>
      </c>
      <c r="G441" s="33" t="s">
        <v>7</v>
      </c>
      <c r="H441" s="33" t="s">
        <v>7</v>
      </c>
      <c r="I441" s="33" t="s">
        <v>8</v>
      </c>
      <c r="J441" s="33" t="s">
        <v>8</v>
      </c>
      <c r="K441" s="34">
        <v>0.2</v>
      </c>
      <c r="L441" s="34" t="str">
        <f>IF(Noms_de_les_cases45[[#This Row],[Nivell 
d''us (%)]]&gt;0.7,"Habitual",IF(Noms_de_les_cases45[[#This Row],[Nivell 
d''us (%)]]&lt;0.3,"Minoritari","Ocasional"))</f>
        <v>Minoritari</v>
      </c>
      <c r="M441" s="33" t="s">
        <v>16</v>
      </c>
      <c r="N441" s="33" t="s">
        <v>17</v>
      </c>
      <c r="O441" t="s">
        <v>1237</v>
      </c>
      <c r="P441" t="s">
        <v>1232</v>
      </c>
    </row>
    <row r="442" spans="1:16" x14ac:dyDescent="0.35">
      <c r="A442" s="1">
        <f t="shared" si="7"/>
        <v>441</v>
      </c>
      <c r="B442" s="1" t="s">
        <v>296</v>
      </c>
      <c r="C442" t="s">
        <v>297</v>
      </c>
      <c r="D442" t="s">
        <v>92</v>
      </c>
      <c r="E442" s="33" t="s">
        <v>81</v>
      </c>
      <c r="F442" s="33" t="s">
        <v>7</v>
      </c>
      <c r="G442" s="33" t="s">
        <v>7</v>
      </c>
      <c r="H442" s="33" t="s">
        <v>7</v>
      </c>
      <c r="I442" s="33" t="s">
        <v>7</v>
      </c>
      <c r="J442" s="33" t="s">
        <v>8</v>
      </c>
      <c r="K442" s="34">
        <v>0.4</v>
      </c>
      <c r="L442" s="34" t="str">
        <f>IF(Noms_de_les_cases45[[#This Row],[Nivell 
d''us (%)]]&gt;0.7,"Habitual",IF(Noms_de_les_cases45[[#This Row],[Nivell 
d''us (%)]]&lt;0.3,"Minoritari","Ocasional"))</f>
        <v>Ocasional</v>
      </c>
      <c r="M442" s="33" t="s">
        <v>15</v>
      </c>
      <c r="N442" s="33" t="s">
        <v>20</v>
      </c>
      <c r="O442" t="s">
        <v>1222</v>
      </c>
      <c r="P442" t="s">
        <v>1232</v>
      </c>
    </row>
    <row r="443" spans="1:16" x14ac:dyDescent="0.35">
      <c r="A443" s="1">
        <f t="shared" si="7"/>
        <v>442</v>
      </c>
      <c r="B443" s="1" t="s">
        <v>296</v>
      </c>
      <c r="C443" t="s">
        <v>443</v>
      </c>
      <c r="D443" t="s">
        <v>86</v>
      </c>
      <c r="E443" s="33" t="s">
        <v>81</v>
      </c>
      <c r="F443" s="33" t="s">
        <v>7</v>
      </c>
      <c r="G443" s="33" t="s">
        <v>7</v>
      </c>
      <c r="H443" s="33" t="s">
        <v>7</v>
      </c>
      <c r="I443" s="33" t="s">
        <v>7</v>
      </c>
      <c r="J443" s="33" t="s">
        <v>7</v>
      </c>
      <c r="K443" s="34">
        <v>0.6</v>
      </c>
      <c r="L443" s="34" t="str">
        <f>IF(Noms_de_les_cases45[[#This Row],[Nivell 
d''us (%)]]&gt;0.7,"Habitual",IF(Noms_de_les_cases45[[#This Row],[Nivell 
d''us (%)]]&lt;0.3,"Minoritari","Ocasional"))</f>
        <v>Ocasional</v>
      </c>
      <c r="M443" s="33" t="s">
        <v>15</v>
      </c>
      <c r="N443" s="33" t="s">
        <v>20</v>
      </c>
      <c r="O443" t="s">
        <v>1222</v>
      </c>
      <c r="P443" t="s">
        <v>1232</v>
      </c>
    </row>
    <row r="444" spans="1:16" x14ac:dyDescent="0.35">
      <c r="A444" s="1">
        <f t="shared" si="7"/>
        <v>443</v>
      </c>
      <c r="B444" s="1" t="s">
        <v>717</v>
      </c>
      <c r="C444" t="s">
        <v>716</v>
      </c>
      <c r="D444" t="s">
        <v>84</v>
      </c>
      <c r="E444" s="33" t="s">
        <v>81</v>
      </c>
      <c r="F444" s="33" t="s">
        <v>7</v>
      </c>
      <c r="G444" s="33" t="s">
        <v>7</v>
      </c>
      <c r="H444" s="33" t="s">
        <v>7</v>
      </c>
      <c r="I444" s="33" t="s">
        <v>8</v>
      </c>
      <c r="J444" s="33" t="s">
        <v>7</v>
      </c>
      <c r="K444" s="34">
        <v>0.8</v>
      </c>
      <c r="L444" s="34" t="str">
        <f>IF(Noms_de_les_cases45[[#This Row],[Nivell 
d''us (%)]]&gt;0.7,"Habitual",IF(Noms_de_les_cases45[[#This Row],[Nivell 
d''us (%)]]&lt;0.3,"Minoritari","Ocasional"))</f>
        <v>Habitual</v>
      </c>
      <c r="M444" s="33" t="s">
        <v>14</v>
      </c>
      <c r="N444" s="33" t="s">
        <v>17</v>
      </c>
      <c r="O444" t="s">
        <v>1218</v>
      </c>
      <c r="P444" t="s">
        <v>1228</v>
      </c>
    </row>
    <row r="445" spans="1:16" x14ac:dyDescent="0.35">
      <c r="A445" s="1">
        <f t="shared" si="7"/>
        <v>444</v>
      </c>
      <c r="B445" s="1" t="s">
        <v>895</v>
      </c>
      <c r="C445" t="s">
        <v>896</v>
      </c>
      <c r="D445" t="s">
        <v>181</v>
      </c>
      <c r="E445" s="33" t="s">
        <v>81</v>
      </c>
      <c r="F445" s="33" t="s">
        <v>7</v>
      </c>
      <c r="G445" s="33" t="s">
        <v>7</v>
      </c>
      <c r="H445" s="33" t="s">
        <v>7</v>
      </c>
      <c r="I445" s="33" t="s">
        <v>7</v>
      </c>
      <c r="J445" s="33" t="s">
        <v>7</v>
      </c>
      <c r="K445" s="34">
        <v>0.6</v>
      </c>
      <c r="L445" s="34" t="str">
        <f>IF(Noms_de_les_cases45[[#This Row],[Nivell 
d''us (%)]]&gt;0.7,"Habitual",IF(Noms_de_les_cases45[[#This Row],[Nivell 
d''us (%)]]&lt;0.3,"Minoritari","Ocasional"))</f>
        <v>Ocasional</v>
      </c>
      <c r="M445" s="33" t="s">
        <v>15</v>
      </c>
      <c r="N445" s="33" t="s">
        <v>17</v>
      </c>
      <c r="O445" t="s">
        <v>1221</v>
      </c>
      <c r="P445" t="s">
        <v>1239</v>
      </c>
    </row>
    <row r="446" spans="1:16" x14ac:dyDescent="0.35">
      <c r="A446" s="1">
        <f t="shared" si="7"/>
        <v>445</v>
      </c>
      <c r="B446" s="1" t="s">
        <v>740</v>
      </c>
      <c r="C446" t="s">
        <v>329</v>
      </c>
      <c r="D446" t="s">
        <v>92</v>
      </c>
      <c r="E446" s="33" t="s">
        <v>81</v>
      </c>
      <c r="F446" s="33" t="s">
        <v>7</v>
      </c>
      <c r="G446" s="33" t="s">
        <v>7</v>
      </c>
      <c r="H446" s="33" t="s">
        <v>7</v>
      </c>
      <c r="I446" s="33" t="s">
        <v>8</v>
      </c>
      <c r="J446" s="33" t="s">
        <v>8</v>
      </c>
      <c r="K446" s="34">
        <v>0.2</v>
      </c>
      <c r="L446" s="34" t="str">
        <f>IF(Noms_de_les_cases45[[#This Row],[Nivell 
d''us (%)]]&gt;0.7,"Habitual",IF(Noms_de_les_cases45[[#This Row],[Nivell 
d''us (%)]]&lt;0.3,"Minoritari","Ocasional"))</f>
        <v>Minoritari</v>
      </c>
      <c r="M446" s="33" t="s">
        <v>15</v>
      </c>
      <c r="N446" s="33" t="s">
        <v>17</v>
      </c>
      <c r="O446" t="s">
        <v>1218</v>
      </c>
      <c r="P446" t="s">
        <v>1268</v>
      </c>
    </row>
    <row r="447" spans="1:16" x14ac:dyDescent="0.35">
      <c r="A447" s="1">
        <f t="shared" si="7"/>
        <v>446</v>
      </c>
      <c r="B447" s="1" t="s">
        <v>740</v>
      </c>
      <c r="C447" t="s">
        <v>741</v>
      </c>
      <c r="D447" t="s">
        <v>84</v>
      </c>
      <c r="E447" s="33" t="s">
        <v>81</v>
      </c>
      <c r="F447" s="33" t="s">
        <v>7</v>
      </c>
      <c r="G447" s="33" t="s">
        <v>7</v>
      </c>
      <c r="H447" s="33" t="s">
        <v>7</v>
      </c>
      <c r="I447" s="33" t="s">
        <v>7</v>
      </c>
      <c r="J447" s="33" t="s">
        <v>7</v>
      </c>
      <c r="K447" s="34">
        <v>0.6</v>
      </c>
      <c r="L447" s="34" t="str">
        <f>IF(Noms_de_les_cases45[[#This Row],[Nivell 
d''us (%)]]&gt;0.7,"Habitual",IF(Noms_de_les_cases45[[#This Row],[Nivell 
d''us (%)]]&lt;0.3,"Minoritari","Ocasional"))</f>
        <v>Ocasional</v>
      </c>
      <c r="M447" s="33" t="s">
        <v>15</v>
      </c>
      <c r="N447" s="33" t="s">
        <v>17</v>
      </c>
      <c r="O447" t="s">
        <v>1218</v>
      </c>
      <c r="P447" t="s">
        <v>1268</v>
      </c>
    </row>
    <row r="448" spans="1:16" x14ac:dyDescent="0.35">
      <c r="A448" s="1">
        <f t="shared" si="7"/>
        <v>447</v>
      </c>
      <c r="B448" s="1" t="s">
        <v>74</v>
      </c>
      <c r="C448" t="s">
        <v>75</v>
      </c>
      <c r="D448" t="s">
        <v>6</v>
      </c>
      <c r="E448" s="33" t="s">
        <v>81</v>
      </c>
      <c r="F448" s="33" t="s">
        <v>7</v>
      </c>
      <c r="G448" s="33" t="s">
        <v>7</v>
      </c>
      <c r="H448" s="33" t="s">
        <v>7</v>
      </c>
      <c r="I448" s="33" t="s">
        <v>7</v>
      </c>
      <c r="J448" s="33" t="s">
        <v>8</v>
      </c>
      <c r="K448" s="34">
        <v>0.2</v>
      </c>
      <c r="L448" s="34" t="str">
        <f>IF(Noms_de_les_cases45[[#This Row],[Nivell 
d''us (%)]]&gt;0.7,"Habitual",IF(Noms_de_les_cases45[[#This Row],[Nivell 
d''us (%)]]&lt;0.3,"Minoritari","Ocasional"))</f>
        <v>Minoritari</v>
      </c>
      <c r="M448" s="33" t="s">
        <v>14</v>
      </c>
      <c r="N448" s="33" t="s">
        <v>19</v>
      </c>
      <c r="O448" t="s">
        <v>1218</v>
      </c>
      <c r="P448" t="s">
        <v>1228</v>
      </c>
    </row>
    <row r="449" spans="1:16" x14ac:dyDescent="0.35">
      <c r="A449" s="1">
        <f t="shared" si="7"/>
        <v>448</v>
      </c>
      <c r="B449" s="1" t="s">
        <v>733</v>
      </c>
      <c r="C449" t="s">
        <v>734</v>
      </c>
      <c r="D449" t="s">
        <v>84</v>
      </c>
      <c r="E449" s="33" t="s">
        <v>81</v>
      </c>
      <c r="F449" s="33" t="s">
        <v>7</v>
      </c>
      <c r="G449" s="33" t="s">
        <v>7</v>
      </c>
      <c r="H449" s="33" t="s">
        <v>7</v>
      </c>
      <c r="I449" s="33" t="s">
        <v>7</v>
      </c>
      <c r="J449" s="33" t="s">
        <v>7</v>
      </c>
      <c r="K449" s="34">
        <v>1</v>
      </c>
      <c r="L449" s="34" t="str">
        <f>IF(Noms_de_les_cases45[[#This Row],[Nivell 
d''us (%)]]&gt;0.7,"Habitual",IF(Noms_de_les_cases45[[#This Row],[Nivell 
d''us (%)]]&lt;0.3,"Minoritari","Ocasional"))</f>
        <v>Habitual</v>
      </c>
      <c r="M449" s="33" t="s">
        <v>14</v>
      </c>
      <c r="N449" s="33" t="s">
        <v>17</v>
      </c>
      <c r="O449" t="s">
        <v>1218</v>
      </c>
      <c r="P449" t="s">
        <v>1228</v>
      </c>
    </row>
    <row r="450" spans="1:16" x14ac:dyDescent="0.35">
      <c r="A450" s="1">
        <f t="shared" si="7"/>
        <v>449</v>
      </c>
      <c r="B450" s="1" t="s">
        <v>957</v>
      </c>
      <c r="C450" t="s">
        <v>956</v>
      </c>
      <c r="D450" t="s">
        <v>89</v>
      </c>
      <c r="E450" s="33" t="s">
        <v>81</v>
      </c>
      <c r="F450" s="33" t="s">
        <v>7</v>
      </c>
      <c r="G450" s="33" t="s">
        <v>7</v>
      </c>
      <c r="H450" s="33" t="s">
        <v>7</v>
      </c>
      <c r="I450" s="33" t="s">
        <v>8</v>
      </c>
      <c r="J450" s="33" t="s">
        <v>8</v>
      </c>
      <c r="K450" s="34">
        <v>0.4</v>
      </c>
      <c r="L450" s="34" t="str">
        <f>IF(Noms_de_les_cases45[[#This Row],[Nivell 
d''us (%)]]&gt;0.7,"Habitual",IF(Noms_de_les_cases45[[#This Row],[Nivell 
d''us (%)]]&lt;0.3,"Minoritari","Ocasional"))</f>
        <v>Ocasional</v>
      </c>
      <c r="M450" s="33" t="s">
        <v>14</v>
      </c>
      <c r="N450" s="33" t="s">
        <v>17</v>
      </c>
      <c r="O450" t="s">
        <v>1218</v>
      </c>
      <c r="P450" t="s">
        <v>1228</v>
      </c>
    </row>
    <row r="451" spans="1:16" x14ac:dyDescent="0.35">
      <c r="A451" s="1">
        <f t="shared" ref="A451:A514" si="8">A450+1</f>
        <v>450</v>
      </c>
      <c r="B451" s="1" t="s">
        <v>470</v>
      </c>
      <c r="C451" t="s">
        <v>469</v>
      </c>
      <c r="D451" t="s">
        <v>85</v>
      </c>
      <c r="E451" s="33" t="s">
        <v>81</v>
      </c>
      <c r="F451" s="33" t="s">
        <v>7</v>
      </c>
      <c r="G451" s="33" t="s">
        <v>7</v>
      </c>
      <c r="H451" s="33" t="s">
        <v>7</v>
      </c>
      <c r="I451" s="33" t="s">
        <v>8</v>
      </c>
      <c r="J451" s="33" t="s">
        <v>8</v>
      </c>
      <c r="K451" s="34">
        <v>0.2</v>
      </c>
      <c r="L451" s="34" t="str">
        <f>IF(Noms_de_les_cases45[[#This Row],[Nivell 
d''us (%)]]&gt;0.7,"Habitual",IF(Noms_de_les_cases45[[#This Row],[Nivell 
d''us (%)]]&lt;0.3,"Minoritari","Ocasional"))</f>
        <v>Minoritari</v>
      </c>
      <c r="M451" s="33" t="s">
        <v>14</v>
      </c>
      <c r="N451" s="33" t="s">
        <v>17</v>
      </c>
      <c r="O451" t="s">
        <v>1218</v>
      </c>
      <c r="P451" t="s">
        <v>1228</v>
      </c>
    </row>
    <row r="452" spans="1:16" x14ac:dyDescent="0.35">
      <c r="A452" s="1">
        <f t="shared" si="8"/>
        <v>451</v>
      </c>
      <c r="B452" s="1" t="s">
        <v>711</v>
      </c>
      <c r="C452" t="s">
        <v>712</v>
      </c>
      <c r="D452" t="s">
        <v>84</v>
      </c>
      <c r="E452" s="33" t="s">
        <v>81</v>
      </c>
      <c r="F452" s="33" t="s">
        <v>7</v>
      </c>
      <c r="G452" s="33" t="s">
        <v>7</v>
      </c>
      <c r="H452" s="33" t="s">
        <v>7</v>
      </c>
      <c r="I452" s="33" t="s">
        <v>7</v>
      </c>
      <c r="J452" s="33" t="s">
        <v>7</v>
      </c>
      <c r="K452" s="34">
        <v>1</v>
      </c>
      <c r="L452" s="34" t="str">
        <f>IF(Noms_de_les_cases45[[#This Row],[Nivell 
d''us (%)]]&gt;0.7,"Habitual",IF(Noms_de_les_cases45[[#This Row],[Nivell 
d''us (%)]]&lt;0.3,"Minoritari","Ocasional"))</f>
        <v>Habitual</v>
      </c>
      <c r="M452" s="33" t="s">
        <v>15</v>
      </c>
      <c r="N452" s="33" t="s">
        <v>17</v>
      </c>
      <c r="O452" t="s">
        <v>1218</v>
      </c>
      <c r="P452" t="s">
        <v>1268</v>
      </c>
    </row>
    <row r="453" spans="1:16" x14ac:dyDescent="0.35">
      <c r="A453" s="1">
        <f t="shared" si="8"/>
        <v>452</v>
      </c>
      <c r="B453" s="1" t="s">
        <v>206</v>
      </c>
      <c r="C453" t="s">
        <v>205</v>
      </c>
      <c r="D453" t="s">
        <v>24</v>
      </c>
      <c r="E453" s="33" t="s">
        <v>81</v>
      </c>
      <c r="F453" s="33" t="s">
        <v>7</v>
      </c>
      <c r="G453" s="33" t="s">
        <v>7</v>
      </c>
      <c r="H453" s="33" t="s">
        <v>7</v>
      </c>
      <c r="I453" s="33" t="s">
        <v>8</v>
      </c>
      <c r="J453" s="33" t="s">
        <v>8</v>
      </c>
      <c r="K453" s="34">
        <v>0.2</v>
      </c>
      <c r="L453" s="34" t="str">
        <f>IF(Noms_de_les_cases45[[#This Row],[Nivell 
d''us (%)]]&gt;0.7,"Habitual",IF(Noms_de_les_cases45[[#This Row],[Nivell 
d''us (%)]]&lt;0.3,"Minoritari","Ocasional"))</f>
        <v>Minoritari</v>
      </c>
      <c r="M453" s="33" t="s">
        <v>14</v>
      </c>
      <c r="N453" s="33" t="s">
        <v>17</v>
      </c>
      <c r="O453" t="s">
        <v>1218</v>
      </c>
      <c r="P453" t="s">
        <v>1228</v>
      </c>
    </row>
    <row r="454" spans="1:16" x14ac:dyDescent="0.35">
      <c r="A454" s="1">
        <f t="shared" si="8"/>
        <v>453</v>
      </c>
      <c r="B454" s="1" t="s">
        <v>1056</v>
      </c>
      <c r="C454" t="s">
        <v>106</v>
      </c>
      <c r="D454" t="s">
        <v>90</v>
      </c>
      <c r="E454" s="33" t="s">
        <v>81</v>
      </c>
      <c r="F454" s="33" t="s">
        <v>7</v>
      </c>
      <c r="G454" s="33" t="s">
        <v>7</v>
      </c>
      <c r="H454" s="33" t="s">
        <v>7</v>
      </c>
      <c r="I454" s="33" t="s">
        <v>8</v>
      </c>
      <c r="J454" s="33" t="s">
        <v>8</v>
      </c>
      <c r="K454" s="34">
        <v>0.2</v>
      </c>
      <c r="L454" s="34" t="str">
        <f>IF(Noms_de_les_cases45[[#This Row],[Nivell 
d''us (%)]]&gt;0.7,"Habitual",IF(Noms_de_les_cases45[[#This Row],[Nivell 
d''us (%)]]&lt;0.3,"Minoritari","Ocasional"))</f>
        <v>Minoritari</v>
      </c>
      <c r="M454" s="33" t="s">
        <v>15</v>
      </c>
      <c r="N454" s="33" t="s">
        <v>17</v>
      </c>
      <c r="O454" t="s">
        <v>1218</v>
      </c>
      <c r="P454" t="s">
        <v>1268</v>
      </c>
    </row>
    <row r="455" spans="1:16" x14ac:dyDescent="0.35">
      <c r="A455" s="1">
        <f t="shared" si="8"/>
        <v>454</v>
      </c>
      <c r="B455" s="1" t="s">
        <v>668</v>
      </c>
      <c r="C455" t="s">
        <v>669</v>
      </c>
      <c r="D455" t="s">
        <v>84</v>
      </c>
      <c r="E455" s="33" t="s">
        <v>81</v>
      </c>
      <c r="F455" s="33" t="s">
        <v>7</v>
      </c>
      <c r="G455" s="33" t="s">
        <v>7</v>
      </c>
      <c r="H455" s="33" t="s">
        <v>7</v>
      </c>
      <c r="I455" s="33" t="s">
        <v>7</v>
      </c>
      <c r="J455" s="33" t="s">
        <v>7</v>
      </c>
      <c r="K455" s="34">
        <v>1</v>
      </c>
      <c r="L455" s="34" t="str">
        <f>IF(Noms_de_les_cases45[[#This Row],[Nivell 
d''us (%)]]&gt;0.7,"Habitual",IF(Noms_de_les_cases45[[#This Row],[Nivell 
d''us (%)]]&lt;0.3,"Minoritari","Ocasional"))</f>
        <v>Habitual</v>
      </c>
      <c r="M455" s="33" t="s">
        <v>14</v>
      </c>
      <c r="N455" s="33" t="s">
        <v>17</v>
      </c>
      <c r="O455" t="s">
        <v>1218</v>
      </c>
      <c r="P455" t="s">
        <v>1228</v>
      </c>
    </row>
    <row r="456" spans="1:16" x14ac:dyDescent="0.35">
      <c r="A456" s="1">
        <f t="shared" si="8"/>
        <v>455</v>
      </c>
      <c r="B456" s="1" t="s">
        <v>129</v>
      </c>
      <c r="C456" t="s">
        <v>128</v>
      </c>
      <c r="D456" t="s">
        <v>88</v>
      </c>
      <c r="E456" s="33" t="s">
        <v>81</v>
      </c>
      <c r="F456" s="33" t="s">
        <v>7</v>
      </c>
      <c r="G456" s="33" t="s">
        <v>7</v>
      </c>
      <c r="H456" s="33" t="s">
        <v>7</v>
      </c>
      <c r="I456" s="33" t="s">
        <v>8</v>
      </c>
      <c r="J456" s="33" t="s">
        <v>7</v>
      </c>
      <c r="K456" s="34">
        <v>0.6</v>
      </c>
      <c r="L456" s="34" t="str">
        <f>IF(Noms_de_les_cases45[[#This Row],[Nivell 
d''us (%)]]&gt;0.7,"Habitual",IF(Noms_de_les_cases45[[#This Row],[Nivell 
d''us (%)]]&lt;0.3,"Minoritari","Ocasional"))</f>
        <v>Ocasional</v>
      </c>
      <c r="M456" s="33" t="s">
        <v>14</v>
      </c>
      <c r="N456" s="33" t="s">
        <v>20</v>
      </c>
      <c r="O456" t="s">
        <v>1218</v>
      </c>
      <c r="P456" t="s">
        <v>1228</v>
      </c>
    </row>
    <row r="457" spans="1:16" x14ac:dyDescent="0.35">
      <c r="A457" s="1">
        <f t="shared" si="8"/>
        <v>456</v>
      </c>
      <c r="B457" s="1" t="s">
        <v>11</v>
      </c>
      <c r="C457" t="s">
        <v>12</v>
      </c>
      <c r="D457" t="s">
        <v>6</v>
      </c>
      <c r="E457" s="33" t="s">
        <v>81</v>
      </c>
      <c r="F457" s="33" t="s">
        <v>7</v>
      </c>
      <c r="G457" s="33" t="s">
        <v>7</v>
      </c>
      <c r="H457" s="33" t="s">
        <v>7</v>
      </c>
      <c r="I457" s="33" t="s">
        <v>7</v>
      </c>
      <c r="J457" s="33" t="s">
        <v>7</v>
      </c>
      <c r="K457" s="34">
        <v>0.8</v>
      </c>
      <c r="L457" s="34" t="str">
        <f>IF(Noms_de_les_cases45[[#This Row],[Nivell 
d''us (%)]]&gt;0.7,"Habitual",IF(Noms_de_les_cases45[[#This Row],[Nivell 
d''us (%)]]&lt;0.3,"Minoritari","Ocasional"))</f>
        <v>Habitual</v>
      </c>
      <c r="M457" s="33" t="s">
        <v>78</v>
      </c>
      <c r="N457" s="33" t="s">
        <v>20</v>
      </c>
      <c r="O457" s="5" t="s">
        <v>1218</v>
      </c>
      <c r="P457" t="s">
        <v>1224</v>
      </c>
    </row>
    <row r="458" spans="1:16" x14ac:dyDescent="0.35">
      <c r="A458" s="1">
        <f t="shared" si="8"/>
        <v>457</v>
      </c>
      <c r="B458" s="1" t="s">
        <v>1467</v>
      </c>
      <c r="C458" t="s">
        <v>157</v>
      </c>
      <c r="D458" t="s">
        <v>89</v>
      </c>
      <c r="E458" s="33" t="s">
        <v>81</v>
      </c>
      <c r="F458" s="33" t="s">
        <v>7</v>
      </c>
      <c r="G458" s="33" t="s">
        <v>8</v>
      </c>
      <c r="H458" s="33" t="s">
        <v>7</v>
      </c>
      <c r="I458" s="33" t="s">
        <v>8</v>
      </c>
      <c r="J458" s="33" t="s">
        <v>8</v>
      </c>
      <c r="K458" s="34">
        <v>0.2</v>
      </c>
      <c r="L458" s="34" t="str">
        <f>IF(Noms_de_les_cases45[[#This Row],[Nivell 
d''us (%)]]&gt;0.7,"Habitual",IF(Noms_de_les_cases45[[#This Row],[Nivell 
d''us (%)]]&lt;0.3,"Minoritari","Ocasional"))</f>
        <v>Minoritari</v>
      </c>
      <c r="M458" s="33" t="s">
        <v>78</v>
      </c>
      <c r="N458" s="33" t="s">
        <v>17</v>
      </c>
      <c r="O458" t="s">
        <v>1219</v>
      </c>
      <c r="P458" t="s">
        <v>1225</v>
      </c>
    </row>
    <row r="459" spans="1:16" x14ac:dyDescent="0.35">
      <c r="A459" s="1">
        <f t="shared" si="8"/>
        <v>458</v>
      </c>
      <c r="B459" s="1" t="s">
        <v>1492</v>
      </c>
      <c r="C459" t="s">
        <v>12</v>
      </c>
      <c r="D459" t="s">
        <v>6</v>
      </c>
      <c r="E459" s="33" t="s">
        <v>81</v>
      </c>
      <c r="F459" s="33" t="s">
        <v>7</v>
      </c>
      <c r="G459" s="33" t="s">
        <v>7</v>
      </c>
      <c r="H459" s="33" t="s">
        <v>7</v>
      </c>
      <c r="I459" s="33" t="s">
        <v>8</v>
      </c>
      <c r="J459" s="33" t="s">
        <v>8</v>
      </c>
      <c r="K459" s="34">
        <v>0.2</v>
      </c>
      <c r="L459" s="34" t="str">
        <f>IF(Noms_de_les_cases45[[#This Row],[Nivell 
d''us (%)]]&gt;0.7,"Habitual",IF(Noms_de_les_cases45[[#This Row],[Nivell 
d''us (%)]]&lt;0.3,"Minoritari","Ocasional"))</f>
        <v>Minoritari</v>
      </c>
      <c r="M459" s="33" t="s">
        <v>78</v>
      </c>
      <c r="N459" s="33" t="s">
        <v>17</v>
      </c>
      <c r="O459" s="5" t="s">
        <v>1219</v>
      </c>
      <c r="P459" t="s">
        <v>1225</v>
      </c>
    </row>
    <row r="460" spans="1:16" x14ac:dyDescent="0.35">
      <c r="A460" s="1">
        <f t="shared" si="8"/>
        <v>459</v>
      </c>
      <c r="B460" s="1" t="s">
        <v>196</v>
      </c>
      <c r="C460" t="s">
        <v>195</v>
      </c>
      <c r="D460" t="s">
        <v>91</v>
      </c>
      <c r="E460" s="33" t="s">
        <v>81</v>
      </c>
      <c r="F460" s="33" t="s">
        <v>7</v>
      </c>
      <c r="G460" s="33" t="s">
        <v>7</v>
      </c>
      <c r="H460" s="33" t="s">
        <v>7</v>
      </c>
      <c r="I460" s="33" t="s">
        <v>8</v>
      </c>
      <c r="J460" s="33" t="s">
        <v>7</v>
      </c>
      <c r="K460" s="34">
        <v>0.6</v>
      </c>
      <c r="L460" s="34" t="str">
        <f>IF(Noms_de_les_cases45[[#This Row],[Nivell 
d''us (%)]]&gt;0.7,"Habitual",IF(Noms_de_les_cases45[[#This Row],[Nivell 
d''us (%)]]&lt;0.3,"Minoritari","Ocasional"))</f>
        <v>Ocasional</v>
      </c>
      <c r="M460" s="33" t="s">
        <v>14</v>
      </c>
      <c r="N460" s="33" t="s">
        <v>17</v>
      </c>
      <c r="O460" t="s">
        <v>1218</v>
      </c>
      <c r="P460" t="s">
        <v>1228</v>
      </c>
    </row>
    <row r="461" spans="1:16" x14ac:dyDescent="0.35">
      <c r="A461" s="1">
        <f t="shared" si="8"/>
        <v>460</v>
      </c>
      <c r="B461" s="1" t="s">
        <v>154</v>
      </c>
      <c r="C461" t="s">
        <v>1465</v>
      </c>
      <c r="D461" t="s">
        <v>89</v>
      </c>
      <c r="E461" s="33" t="s">
        <v>81</v>
      </c>
      <c r="F461" s="33" t="s">
        <v>7</v>
      </c>
      <c r="G461" s="33" t="s">
        <v>8</v>
      </c>
      <c r="H461" s="33" t="s">
        <v>7</v>
      </c>
      <c r="I461" s="33" t="s">
        <v>8</v>
      </c>
      <c r="J461" s="33" t="s">
        <v>8</v>
      </c>
      <c r="K461" s="34">
        <v>0.2</v>
      </c>
      <c r="L461" s="34" t="str">
        <f>IF(Noms_de_les_cases45[[#This Row],[Nivell 
d''us (%)]]&gt;0.7,"Habitual",IF(Noms_de_les_cases45[[#This Row],[Nivell 
d''us (%)]]&lt;0.3,"Minoritari","Ocasional"))</f>
        <v>Minoritari</v>
      </c>
      <c r="M461" s="33" t="s">
        <v>16</v>
      </c>
      <c r="N461" s="33" t="s">
        <v>18</v>
      </c>
      <c r="O461" t="s">
        <v>1221</v>
      </c>
      <c r="P461" t="s">
        <v>1239</v>
      </c>
    </row>
    <row r="462" spans="1:16" x14ac:dyDescent="0.35">
      <c r="A462" s="1">
        <f t="shared" si="8"/>
        <v>461</v>
      </c>
      <c r="B462" s="1" t="s">
        <v>408</v>
      </c>
      <c r="C462" t="s">
        <v>409</v>
      </c>
      <c r="D462" t="s">
        <v>86</v>
      </c>
      <c r="E462" s="33" t="s">
        <v>81</v>
      </c>
      <c r="F462" s="33" t="s">
        <v>7</v>
      </c>
      <c r="G462" s="33" t="s">
        <v>8</v>
      </c>
      <c r="H462" s="33" t="s">
        <v>7</v>
      </c>
      <c r="I462" s="33" t="s">
        <v>8</v>
      </c>
      <c r="J462" s="33" t="s">
        <v>8</v>
      </c>
      <c r="K462" s="34">
        <v>0.2</v>
      </c>
      <c r="L462" s="34" t="str">
        <f>IF(Noms_de_les_cases45[[#This Row],[Nivell 
d''us (%)]]&gt;0.7,"Habitual",IF(Noms_de_les_cases45[[#This Row],[Nivell 
d''us (%)]]&lt;0.3,"Minoritari","Ocasional"))</f>
        <v>Minoritari</v>
      </c>
      <c r="M462" s="33" t="s">
        <v>78</v>
      </c>
      <c r="N462" s="33" t="s">
        <v>17</v>
      </c>
      <c r="O462" t="s">
        <v>1219</v>
      </c>
      <c r="P462" t="s">
        <v>1225</v>
      </c>
    </row>
    <row r="463" spans="1:16" x14ac:dyDescent="0.35">
      <c r="A463" s="1">
        <f t="shared" si="8"/>
        <v>462</v>
      </c>
      <c r="B463" s="1" t="s">
        <v>1485</v>
      </c>
      <c r="C463" t="s">
        <v>230</v>
      </c>
      <c r="D463" t="s">
        <v>88</v>
      </c>
      <c r="E463" s="33" t="s">
        <v>81</v>
      </c>
      <c r="F463" s="33" t="s">
        <v>7</v>
      </c>
      <c r="G463" s="33" t="s">
        <v>7</v>
      </c>
      <c r="H463" s="33" t="s">
        <v>7</v>
      </c>
      <c r="I463" s="33" t="s">
        <v>8</v>
      </c>
      <c r="J463" s="33" t="s">
        <v>8</v>
      </c>
      <c r="K463" s="34">
        <v>0.2</v>
      </c>
      <c r="L463" s="34" t="str">
        <f>IF(Noms_de_les_cases45[[#This Row],[Nivell 
d''us (%)]]&gt;0.7,"Habitual",IF(Noms_de_les_cases45[[#This Row],[Nivell 
d''us (%)]]&lt;0.3,"Minoritari","Ocasional"))</f>
        <v>Minoritari</v>
      </c>
      <c r="M463" s="33" t="s">
        <v>16</v>
      </c>
      <c r="N463" s="33" t="s">
        <v>17</v>
      </c>
      <c r="O463" t="s">
        <v>1219</v>
      </c>
      <c r="P463" t="s">
        <v>1225</v>
      </c>
    </row>
    <row r="464" spans="1:16" x14ac:dyDescent="0.35">
      <c r="A464" s="1">
        <f t="shared" si="8"/>
        <v>463</v>
      </c>
      <c r="B464" s="1" t="s">
        <v>1061</v>
      </c>
      <c r="C464" t="s">
        <v>921</v>
      </c>
      <c r="D464" t="s">
        <v>89</v>
      </c>
      <c r="E464" s="33" t="s">
        <v>81</v>
      </c>
      <c r="F464" s="33" t="s">
        <v>7</v>
      </c>
      <c r="G464" s="33" t="s">
        <v>7</v>
      </c>
      <c r="H464" s="33" t="s">
        <v>7</v>
      </c>
      <c r="I464" s="33" t="s">
        <v>8</v>
      </c>
      <c r="J464" s="33" t="s">
        <v>8</v>
      </c>
      <c r="K464" s="34">
        <v>0.4</v>
      </c>
      <c r="L464" s="34" t="str">
        <f>IF(Noms_de_les_cases45[[#This Row],[Nivell 
d''us (%)]]&gt;0.7,"Habitual",IF(Noms_de_les_cases45[[#This Row],[Nivell 
d''us (%)]]&lt;0.3,"Minoritari","Ocasional"))</f>
        <v>Ocasional</v>
      </c>
      <c r="M464" s="33" t="s">
        <v>78</v>
      </c>
      <c r="N464" s="33" t="s">
        <v>17</v>
      </c>
      <c r="O464" t="s">
        <v>1219</v>
      </c>
      <c r="P464" t="s">
        <v>1225</v>
      </c>
    </row>
    <row r="465" spans="1:16" x14ac:dyDescent="0.35">
      <c r="A465" s="1">
        <f t="shared" si="8"/>
        <v>464</v>
      </c>
      <c r="B465" s="1" t="s">
        <v>111</v>
      </c>
      <c r="C465" t="s">
        <v>110</v>
      </c>
      <c r="D465" t="s">
        <v>90</v>
      </c>
      <c r="E465" s="33" t="s">
        <v>81</v>
      </c>
      <c r="F465" s="33" t="s">
        <v>7</v>
      </c>
      <c r="G465" s="33" t="s">
        <v>7</v>
      </c>
      <c r="H465" s="33" t="s">
        <v>7</v>
      </c>
      <c r="I465" s="33" t="s">
        <v>8</v>
      </c>
      <c r="J465" s="33" t="s">
        <v>7</v>
      </c>
      <c r="K465" s="34">
        <v>0.8</v>
      </c>
      <c r="L465" s="34" t="str">
        <f>IF(Noms_de_les_cases45[[#This Row],[Nivell 
d''us (%)]]&gt;0.7,"Habitual",IF(Noms_de_les_cases45[[#This Row],[Nivell 
d''us (%)]]&lt;0.3,"Minoritari","Ocasional"))</f>
        <v>Habitual</v>
      </c>
      <c r="M465" s="33" t="s">
        <v>14</v>
      </c>
      <c r="N465" s="33" t="s">
        <v>19</v>
      </c>
      <c r="O465" t="s">
        <v>1218</v>
      </c>
      <c r="P465" t="s">
        <v>1228</v>
      </c>
    </row>
    <row r="466" spans="1:16" x14ac:dyDescent="0.35">
      <c r="A466" s="1">
        <f t="shared" si="8"/>
        <v>465</v>
      </c>
      <c r="B466" s="1" t="s">
        <v>514</v>
      </c>
      <c r="C466" t="s">
        <v>510</v>
      </c>
      <c r="D466" t="s">
        <v>85</v>
      </c>
      <c r="E466" s="33" t="s">
        <v>81</v>
      </c>
      <c r="F466" s="33" t="s">
        <v>7</v>
      </c>
      <c r="G466" s="33" t="s">
        <v>7</v>
      </c>
      <c r="H466" s="33" t="s">
        <v>7</v>
      </c>
      <c r="I466" s="33" t="s">
        <v>8</v>
      </c>
      <c r="J466" s="33" t="s">
        <v>8</v>
      </c>
      <c r="K466" s="34">
        <v>0.4</v>
      </c>
      <c r="L466" s="34" t="str">
        <f>IF(Noms_de_les_cases45[[#This Row],[Nivell 
d''us (%)]]&gt;0.7,"Habitual",IF(Noms_de_les_cases45[[#This Row],[Nivell 
d''us (%)]]&lt;0.3,"Minoritari","Ocasional"))</f>
        <v>Ocasional</v>
      </c>
      <c r="M466" s="33" t="s">
        <v>16</v>
      </c>
      <c r="N466" s="33" t="s">
        <v>18</v>
      </c>
      <c r="O466" t="s">
        <v>1221</v>
      </c>
      <c r="P466" t="s">
        <v>1239</v>
      </c>
    </row>
    <row r="467" spans="1:16" x14ac:dyDescent="0.35">
      <c r="A467" s="1">
        <f t="shared" si="8"/>
        <v>466</v>
      </c>
      <c r="B467" s="1" t="s">
        <v>63</v>
      </c>
      <c r="C467" t="s">
        <v>64</v>
      </c>
      <c r="D467" t="s">
        <v>6</v>
      </c>
      <c r="E467" s="33" t="s">
        <v>81</v>
      </c>
      <c r="F467" s="33" t="s">
        <v>7</v>
      </c>
      <c r="G467" s="33" t="s">
        <v>7</v>
      </c>
      <c r="H467" s="33" t="s">
        <v>7</v>
      </c>
      <c r="I467" s="33" t="s">
        <v>7</v>
      </c>
      <c r="J467" s="33" t="s">
        <v>7</v>
      </c>
      <c r="K467" s="34">
        <v>0.6</v>
      </c>
      <c r="L467" s="34" t="str">
        <f>IF(Noms_de_les_cases45[[#This Row],[Nivell 
d''us (%)]]&gt;0.7,"Habitual",IF(Noms_de_les_cases45[[#This Row],[Nivell 
d''us (%)]]&lt;0.3,"Minoritari","Ocasional"))</f>
        <v>Ocasional</v>
      </c>
      <c r="M467" s="33" t="s">
        <v>16</v>
      </c>
      <c r="N467" s="33" t="s">
        <v>17</v>
      </c>
      <c r="O467" t="s">
        <v>1221</v>
      </c>
      <c r="P467" t="s">
        <v>1239</v>
      </c>
    </row>
    <row r="468" spans="1:16" x14ac:dyDescent="0.35">
      <c r="A468" s="1">
        <f t="shared" si="8"/>
        <v>467</v>
      </c>
      <c r="B468" s="1" t="s">
        <v>360</v>
      </c>
      <c r="C468" t="s">
        <v>361</v>
      </c>
      <c r="D468" t="s">
        <v>92</v>
      </c>
      <c r="E468" s="33" t="s">
        <v>81</v>
      </c>
      <c r="F468" s="33" t="s">
        <v>7</v>
      </c>
      <c r="G468" s="33" t="s">
        <v>7</v>
      </c>
      <c r="H468" s="33" t="s">
        <v>7</v>
      </c>
      <c r="I468" s="33" t="s">
        <v>7</v>
      </c>
      <c r="J468" s="33" t="s">
        <v>8</v>
      </c>
      <c r="K468" s="34">
        <v>0.4</v>
      </c>
      <c r="L468" s="34" t="str">
        <f>IF(Noms_de_les_cases45[[#This Row],[Nivell 
d''us (%)]]&gt;0.7,"Habitual",IF(Noms_de_les_cases45[[#This Row],[Nivell 
d''us (%)]]&lt;0.3,"Minoritari","Ocasional"))</f>
        <v>Ocasional</v>
      </c>
      <c r="M468" s="33" t="s">
        <v>14</v>
      </c>
      <c r="N468" s="33" t="s">
        <v>17</v>
      </c>
      <c r="O468" t="s">
        <v>1222</v>
      </c>
      <c r="P468" t="s">
        <v>1229</v>
      </c>
    </row>
    <row r="469" spans="1:16" x14ac:dyDescent="0.35">
      <c r="A469" s="1">
        <f t="shared" si="8"/>
        <v>468</v>
      </c>
      <c r="B469" s="1" t="s">
        <v>885</v>
      </c>
      <c r="C469" t="s">
        <v>886</v>
      </c>
      <c r="D469" t="s">
        <v>181</v>
      </c>
      <c r="E469" s="33" t="s">
        <v>81</v>
      </c>
      <c r="F469" s="33" t="s">
        <v>7</v>
      </c>
      <c r="G469" s="33" t="s">
        <v>7</v>
      </c>
      <c r="H469" s="33" t="s">
        <v>7</v>
      </c>
      <c r="I469" s="33" t="s">
        <v>7</v>
      </c>
      <c r="J469" s="33" t="s">
        <v>7</v>
      </c>
      <c r="K469" s="34">
        <v>1</v>
      </c>
      <c r="L469" s="34" t="str">
        <f>IF(Noms_de_les_cases45[[#This Row],[Nivell 
d''us (%)]]&gt;0.7,"Habitual",IF(Noms_de_les_cases45[[#This Row],[Nivell 
d''us (%)]]&lt;0.3,"Minoritari","Ocasional"))</f>
        <v>Habitual</v>
      </c>
      <c r="M469" s="33" t="s">
        <v>16</v>
      </c>
      <c r="N469" s="33" t="s">
        <v>17</v>
      </c>
      <c r="O469" t="s">
        <v>1221</v>
      </c>
      <c r="P469" t="s">
        <v>1239</v>
      </c>
    </row>
    <row r="470" spans="1:16" x14ac:dyDescent="0.35">
      <c r="A470" s="1">
        <f t="shared" si="8"/>
        <v>469</v>
      </c>
      <c r="B470" s="1" t="s">
        <v>1008</v>
      </c>
      <c r="C470" t="s">
        <v>1009</v>
      </c>
      <c r="D470" t="s">
        <v>89</v>
      </c>
      <c r="E470" s="33" t="s">
        <v>81</v>
      </c>
      <c r="F470" s="33" t="s">
        <v>7</v>
      </c>
      <c r="G470" s="33" t="s">
        <v>7</v>
      </c>
      <c r="H470" s="33" t="s">
        <v>7</v>
      </c>
      <c r="I470" s="33" t="s">
        <v>7</v>
      </c>
      <c r="J470" s="33" t="s">
        <v>7</v>
      </c>
      <c r="K470" s="34">
        <v>0.6</v>
      </c>
      <c r="L470" s="34" t="str">
        <f>IF(Noms_de_les_cases45[[#This Row],[Nivell 
d''us (%)]]&gt;0.7,"Habitual",IF(Noms_de_les_cases45[[#This Row],[Nivell 
d''us (%)]]&lt;0.3,"Minoritari","Ocasional"))</f>
        <v>Ocasional</v>
      </c>
      <c r="M470" s="33" t="s">
        <v>14</v>
      </c>
      <c r="N470" s="33" t="s">
        <v>17</v>
      </c>
      <c r="O470" t="s">
        <v>1218</v>
      </c>
      <c r="P470" t="s">
        <v>1228</v>
      </c>
    </row>
    <row r="471" spans="1:16" x14ac:dyDescent="0.35">
      <c r="A471" s="1">
        <f t="shared" si="8"/>
        <v>470</v>
      </c>
      <c r="B471" s="1" t="s">
        <v>533</v>
      </c>
      <c r="C471" t="s">
        <v>914</v>
      </c>
      <c r="D471" t="s">
        <v>89</v>
      </c>
      <c r="E471" s="33" t="s">
        <v>81</v>
      </c>
      <c r="F471" s="33" t="s">
        <v>7</v>
      </c>
      <c r="G471" s="33" t="s">
        <v>7</v>
      </c>
      <c r="H471" s="33" t="s">
        <v>7</v>
      </c>
      <c r="I471" s="33" t="s">
        <v>7</v>
      </c>
      <c r="J471" s="33" t="s">
        <v>7</v>
      </c>
      <c r="K471" s="34">
        <v>1</v>
      </c>
      <c r="L471" s="34" t="str">
        <f>IF(Noms_de_les_cases45[[#This Row],[Nivell 
d''us (%)]]&gt;0.7,"Habitual",IF(Noms_de_les_cases45[[#This Row],[Nivell 
d''us (%)]]&lt;0.3,"Minoritari","Ocasional"))</f>
        <v>Habitual</v>
      </c>
      <c r="M471" s="33" t="s">
        <v>14</v>
      </c>
      <c r="N471" s="33" t="s">
        <v>17</v>
      </c>
      <c r="O471" t="s">
        <v>1218</v>
      </c>
      <c r="P471" t="s">
        <v>1228</v>
      </c>
    </row>
    <row r="472" spans="1:16" x14ac:dyDescent="0.35">
      <c r="A472" s="1">
        <f t="shared" si="8"/>
        <v>471</v>
      </c>
      <c r="B472" s="1" t="s">
        <v>533</v>
      </c>
      <c r="C472" t="s">
        <v>618</v>
      </c>
      <c r="D472" t="s">
        <v>85</v>
      </c>
      <c r="E472" s="33" t="s">
        <v>81</v>
      </c>
      <c r="F472" s="33" t="s">
        <v>7</v>
      </c>
      <c r="G472" s="33" t="s">
        <v>7</v>
      </c>
      <c r="H472" s="33" t="s">
        <v>7</v>
      </c>
      <c r="I472" s="33" t="s">
        <v>7</v>
      </c>
      <c r="J472" s="33" t="s">
        <v>7</v>
      </c>
      <c r="K472" s="34">
        <v>0.8</v>
      </c>
      <c r="L472" s="34" t="str">
        <f>IF(Noms_de_les_cases45[[#This Row],[Nivell 
d''us (%)]]&gt;0.7,"Habitual",IF(Noms_de_les_cases45[[#This Row],[Nivell 
d''us (%)]]&lt;0.3,"Minoritari","Ocasional"))</f>
        <v>Habitual</v>
      </c>
      <c r="M472" s="33" t="s">
        <v>14</v>
      </c>
      <c r="N472" s="33" t="s">
        <v>17</v>
      </c>
      <c r="O472" t="s">
        <v>1218</v>
      </c>
      <c r="P472" t="s">
        <v>1228</v>
      </c>
    </row>
    <row r="473" spans="1:16" x14ac:dyDescent="0.35">
      <c r="A473" s="1">
        <f t="shared" si="8"/>
        <v>472</v>
      </c>
      <c r="B473" s="1" t="s">
        <v>631</v>
      </c>
      <c r="C473" t="s">
        <v>630</v>
      </c>
      <c r="D473" t="s">
        <v>84</v>
      </c>
      <c r="E473" s="33" t="s">
        <v>81</v>
      </c>
      <c r="F473" s="33" t="s">
        <v>7</v>
      </c>
      <c r="G473" s="33" t="s">
        <v>7</v>
      </c>
      <c r="H473" s="33" t="s">
        <v>7</v>
      </c>
      <c r="I473" s="33" t="s">
        <v>8</v>
      </c>
      <c r="J473" s="33" t="s">
        <v>8</v>
      </c>
      <c r="K473" s="34">
        <v>0.4</v>
      </c>
      <c r="L473" s="34" t="str">
        <f>IF(Noms_de_les_cases45[[#This Row],[Nivell 
d''us (%)]]&gt;0.7,"Habitual",IF(Noms_de_les_cases45[[#This Row],[Nivell 
d''us (%)]]&lt;0.3,"Minoritari","Ocasional"))</f>
        <v>Ocasional</v>
      </c>
      <c r="M473" s="33" t="s">
        <v>14</v>
      </c>
      <c r="N473" s="33" t="s">
        <v>17</v>
      </c>
      <c r="O473" t="s">
        <v>1218</v>
      </c>
      <c r="P473" t="s">
        <v>1228</v>
      </c>
    </row>
    <row r="474" spans="1:16" x14ac:dyDescent="0.35">
      <c r="A474" s="1">
        <f t="shared" si="8"/>
        <v>473</v>
      </c>
      <c r="B474" s="1" t="s">
        <v>384</v>
      </c>
      <c r="C474" t="s">
        <v>385</v>
      </c>
      <c r="D474" t="s">
        <v>92</v>
      </c>
      <c r="E474" s="33" t="s">
        <v>81</v>
      </c>
      <c r="F474" s="33" t="s">
        <v>7</v>
      </c>
      <c r="G474" s="33" t="s">
        <v>7</v>
      </c>
      <c r="H474" s="33" t="s">
        <v>8</v>
      </c>
      <c r="I474" s="33" t="s">
        <v>7</v>
      </c>
      <c r="J474" s="33" t="s">
        <v>8</v>
      </c>
      <c r="K474" s="34">
        <v>0.4</v>
      </c>
      <c r="L474" s="34" t="str">
        <f>IF(Noms_de_les_cases45[[#This Row],[Nivell 
d''us (%)]]&gt;0.7,"Habitual",IF(Noms_de_les_cases45[[#This Row],[Nivell 
d''us (%)]]&lt;0.3,"Minoritari","Ocasional"))</f>
        <v>Ocasional</v>
      </c>
      <c r="M474" s="33" t="s">
        <v>15</v>
      </c>
      <c r="N474" s="33" t="s">
        <v>17</v>
      </c>
      <c r="O474" t="s">
        <v>1218</v>
      </c>
      <c r="P474" t="s">
        <v>1268</v>
      </c>
    </row>
    <row r="475" spans="1:16" x14ac:dyDescent="0.35">
      <c r="A475" s="1">
        <f t="shared" si="8"/>
        <v>474</v>
      </c>
      <c r="B475" s="1" t="s">
        <v>1540</v>
      </c>
      <c r="C475" t="s">
        <v>301</v>
      </c>
      <c r="D475" t="s">
        <v>86</v>
      </c>
      <c r="E475" s="33" t="s">
        <v>81</v>
      </c>
      <c r="F475" s="33" t="s">
        <v>7</v>
      </c>
      <c r="G475" s="33" t="s">
        <v>7</v>
      </c>
      <c r="H475" s="33" t="s">
        <v>7</v>
      </c>
      <c r="I475" s="33" t="s">
        <v>8</v>
      </c>
      <c r="J475" s="33" t="s">
        <v>8</v>
      </c>
      <c r="K475" s="34">
        <v>0.2</v>
      </c>
      <c r="L475" s="34" t="str">
        <f>IF(Noms_de_les_cases45[[#This Row],[Nivell 
d''us (%)]]&gt;0.7,"Habitual",IF(Noms_de_les_cases45[[#This Row],[Nivell 
d''us (%)]]&lt;0.3,"Minoritari","Ocasional"))</f>
        <v>Minoritari</v>
      </c>
      <c r="M475" s="33" t="s">
        <v>78</v>
      </c>
      <c r="N475" s="33" t="s">
        <v>17</v>
      </c>
      <c r="O475" t="s">
        <v>1218</v>
      </c>
      <c r="P475" t="s">
        <v>1224</v>
      </c>
    </row>
    <row r="476" spans="1:16" x14ac:dyDescent="0.35">
      <c r="A476" s="1">
        <f t="shared" si="8"/>
        <v>475</v>
      </c>
      <c r="B476" s="1" t="s">
        <v>1479</v>
      </c>
      <c r="C476" t="s">
        <v>133</v>
      </c>
      <c r="D476" t="s">
        <v>88</v>
      </c>
      <c r="E476" s="33" t="s">
        <v>81</v>
      </c>
      <c r="F476" s="33" t="s">
        <v>7</v>
      </c>
      <c r="G476" s="33" t="s">
        <v>7</v>
      </c>
      <c r="H476" s="33" t="s">
        <v>7</v>
      </c>
      <c r="I476" s="33" t="s">
        <v>8</v>
      </c>
      <c r="J476" s="33" t="s">
        <v>8</v>
      </c>
      <c r="K476" s="34">
        <v>0.2</v>
      </c>
      <c r="L476" s="34" t="str">
        <f>IF(Noms_de_les_cases45[[#This Row],[Nivell 
d''us (%)]]&gt;0.7,"Habitual",IF(Noms_de_les_cases45[[#This Row],[Nivell 
d''us (%)]]&lt;0.3,"Minoritari","Ocasional"))</f>
        <v>Minoritari</v>
      </c>
      <c r="M476" s="33" t="s">
        <v>14</v>
      </c>
      <c r="N476" s="33" t="s">
        <v>17</v>
      </c>
      <c r="O476" t="s">
        <v>1218</v>
      </c>
      <c r="P476" t="s">
        <v>1228</v>
      </c>
    </row>
    <row r="477" spans="1:16" x14ac:dyDescent="0.35">
      <c r="A477" s="1">
        <f t="shared" si="8"/>
        <v>476</v>
      </c>
      <c r="B477" s="1" t="s">
        <v>828</v>
      </c>
      <c r="C477" t="s">
        <v>827</v>
      </c>
      <c r="D477" t="s">
        <v>181</v>
      </c>
      <c r="E477" s="33" t="s">
        <v>81</v>
      </c>
      <c r="F477" s="33" t="s">
        <v>7</v>
      </c>
      <c r="G477" s="33" t="s">
        <v>7</v>
      </c>
      <c r="H477" s="33" t="s">
        <v>7</v>
      </c>
      <c r="I477" s="33" t="s">
        <v>8</v>
      </c>
      <c r="J477" s="33" t="s">
        <v>8</v>
      </c>
      <c r="K477" s="34">
        <v>0.4</v>
      </c>
      <c r="L477" s="34" t="str">
        <f>IF(Noms_de_les_cases45[[#This Row],[Nivell 
d''us (%)]]&gt;0.7,"Habitual",IF(Noms_de_les_cases45[[#This Row],[Nivell 
d''us (%)]]&lt;0.3,"Minoritari","Ocasional"))</f>
        <v>Ocasional</v>
      </c>
      <c r="M477" s="33" t="s">
        <v>14</v>
      </c>
      <c r="N477" s="33" t="s">
        <v>17</v>
      </c>
      <c r="O477" t="s">
        <v>1218</v>
      </c>
      <c r="P477" t="s">
        <v>1228</v>
      </c>
    </row>
    <row r="478" spans="1:16" x14ac:dyDescent="0.35">
      <c r="A478" s="1">
        <f t="shared" si="8"/>
        <v>477</v>
      </c>
      <c r="B478" s="1" t="s">
        <v>713</v>
      </c>
      <c r="C478" t="s">
        <v>1079</v>
      </c>
      <c r="D478" t="s">
        <v>84</v>
      </c>
      <c r="E478" s="33" t="s">
        <v>81</v>
      </c>
      <c r="F478" s="33" t="s">
        <v>7</v>
      </c>
      <c r="G478" s="33" t="s">
        <v>7</v>
      </c>
      <c r="H478" s="33" t="s">
        <v>7</v>
      </c>
      <c r="I478" s="33" t="s">
        <v>8</v>
      </c>
      <c r="J478" s="33" t="s">
        <v>7</v>
      </c>
      <c r="K478" s="34">
        <v>1</v>
      </c>
      <c r="L478" s="34" t="str">
        <f>IF(Noms_de_les_cases45[[#This Row],[Nivell 
d''us (%)]]&gt;0.7,"Habitual",IF(Noms_de_les_cases45[[#This Row],[Nivell 
d''us (%)]]&lt;0.3,"Minoritari","Ocasional"))</f>
        <v>Habitual</v>
      </c>
      <c r="M478" s="33" t="s">
        <v>14</v>
      </c>
      <c r="N478" s="33" t="s">
        <v>17</v>
      </c>
      <c r="O478" t="s">
        <v>1218</v>
      </c>
      <c r="P478" t="s">
        <v>1228</v>
      </c>
    </row>
    <row r="479" spans="1:16" x14ac:dyDescent="0.35">
      <c r="A479" s="1">
        <f t="shared" si="8"/>
        <v>478</v>
      </c>
      <c r="B479" s="1" t="s">
        <v>511</v>
      </c>
      <c r="C479" t="s">
        <v>510</v>
      </c>
      <c r="D479" t="s">
        <v>85</v>
      </c>
      <c r="E479" s="33" t="s">
        <v>81</v>
      </c>
      <c r="F479" s="33" t="s">
        <v>7</v>
      </c>
      <c r="G479" s="33" t="s">
        <v>7</v>
      </c>
      <c r="H479" s="33" t="s">
        <v>7</v>
      </c>
      <c r="I479" s="33" t="s">
        <v>8</v>
      </c>
      <c r="J479" s="33" t="s">
        <v>8</v>
      </c>
      <c r="K479" s="34">
        <v>0.4</v>
      </c>
      <c r="L479" s="34" t="str">
        <f>IF(Noms_de_les_cases45[[#This Row],[Nivell 
d''us (%)]]&gt;0.7,"Habitual",IF(Noms_de_les_cases45[[#This Row],[Nivell 
d''us (%)]]&lt;0.3,"Minoritari","Ocasional"))</f>
        <v>Ocasional</v>
      </c>
      <c r="M479" s="33" t="s">
        <v>14</v>
      </c>
      <c r="N479" s="33" t="s">
        <v>17</v>
      </c>
      <c r="O479" t="s">
        <v>1219</v>
      </c>
      <c r="P479" t="s">
        <v>1228</v>
      </c>
    </row>
    <row r="480" spans="1:16" x14ac:dyDescent="0.35">
      <c r="A480" s="1">
        <f t="shared" si="8"/>
        <v>479</v>
      </c>
      <c r="B480" s="1" t="s">
        <v>738</v>
      </c>
      <c r="C480" t="s">
        <v>739</v>
      </c>
      <c r="D480" t="s">
        <v>84</v>
      </c>
      <c r="E480" s="33" t="s">
        <v>81</v>
      </c>
      <c r="F480" s="33" t="s">
        <v>7</v>
      </c>
      <c r="G480" s="33" t="s">
        <v>7</v>
      </c>
      <c r="H480" s="33" t="s">
        <v>7</v>
      </c>
      <c r="I480" s="33" t="s">
        <v>7</v>
      </c>
      <c r="J480" s="33" t="s">
        <v>7</v>
      </c>
      <c r="K480" s="34">
        <v>0.6</v>
      </c>
      <c r="L480" s="34" t="str">
        <f>IF(Noms_de_les_cases45[[#This Row],[Nivell 
d''us (%)]]&gt;0.7,"Habitual",IF(Noms_de_les_cases45[[#This Row],[Nivell 
d''us (%)]]&lt;0.3,"Minoritari","Ocasional"))</f>
        <v>Ocasional</v>
      </c>
      <c r="M480" s="33" t="s">
        <v>78</v>
      </c>
      <c r="N480" s="33" t="s">
        <v>17</v>
      </c>
      <c r="O480" t="s">
        <v>1219</v>
      </c>
      <c r="P480" t="s">
        <v>1225</v>
      </c>
    </row>
    <row r="481" spans="1:16" x14ac:dyDescent="0.35">
      <c r="A481" s="1">
        <f t="shared" si="8"/>
        <v>480</v>
      </c>
      <c r="B481" s="1" t="s">
        <v>184</v>
      </c>
      <c r="C481" t="s">
        <v>180</v>
      </c>
      <c r="D481" t="s">
        <v>181</v>
      </c>
      <c r="E481" s="33" t="s">
        <v>81</v>
      </c>
      <c r="F481" s="33" t="s">
        <v>7</v>
      </c>
      <c r="G481" s="33" t="s">
        <v>7</v>
      </c>
      <c r="H481" s="33" t="s">
        <v>7</v>
      </c>
      <c r="I481" s="33" t="s">
        <v>8</v>
      </c>
      <c r="J481" s="33" t="s">
        <v>7</v>
      </c>
      <c r="K481" s="34">
        <v>0.6</v>
      </c>
      <c r="L481" s="34" t="str">
        <f>IF(Noms_de_les_cases45[[#This Row],[Nivell 
d''us (%)]]&gt;0.7,"Habitual",IF(Noms_de_les_cases45[[#This Row],[Nivell 
d''us (%)]]&lt;0.3,"Minoritari","Ocasional"))</f>
        <v>Ocasional</v>
      </c>
      <c r="M481" s="33" t="s">
        <v>78</v>
      </c>
      <c r="N481" s="33" t="s">
        <v>17</v>
      </c>
      <c r="O481" t="s">
        <v>1219</v>
      </c>
      <c r="P481" t="s">
        <v>1225</v>
      </c>
    </row>
    <row r="482" spans="1:16" x14ac:dyDescent="0.35">
      <c r="A482" s="1">
        <f t="shared" si="8"/>
        <v>481</v>
      </c>
      <c r="B482" s="1" t="s">
        <v>515</v>
      </c>
      <c r="C482" t="s">
        <v>516</v>
      </c>
      <c r="D482" t="s">
        <v>87</v>
      </c>
      <c r="E482" s="33" t="s">
        <v>81</v>
      </c>
      <c r="F482" s="33" t="s">
        <v>7</v>
      </c>
      <c r="G482" s="33" t="s">
        <v>7</v>
      </c>
      <c r="H482" s="33" t="s">
        <v>7</v>
      </c>
      <c r="I482" s="33" t="s">
        <v>7</v>
      </c>
      <c r="J482" s="33" t="s">
        <v>7</v>
      </c>
      <c r="K482" s="34">
        <v>0.6</v>
      </c>
      <c r="L482" s="34" t="str">
        <f>IF(Noms_de_les_cases45[[#This Row],[Nivell 
d''us (%)]]&gt;0.7,"Habitual",IF(Noms_de_les_cases45[[#This Row],[Nivell 
d''us (%)]]&lt;0.3,"Minoritari","Ocasional"))</f>
        <v>Ocasional</v>
      </c>
      <c r="M482" s="33" t="s">
        <v>15</v>
      </c>
      <c r="N482" s="33" t="s">
        <v>19</v>
      </c>
      <c r="O482" t="s">
        <v>1221</v>
      </c>
      <c r="P482" t="s">
        <v>1270</v>
      </c>
    </row>
    <row r="483" spans="1:16" x14ac:dyDescent="0.35">
      <c r="A483" s="1">
        <f t="shared" si="8"/>
        <v>482</v>
      </c>
      <c r="B483" s="1" t="s">
        <v>512</v>
      </c>
      <c r="C483" t="s">
        <v>580</v>
      </c>
      <c r="D483" t="s">
        <v>85</v>
      </c>
      <c r="E483" s="33" t="s">
        <v>81</v>
      </c>
      <c r="F483" s="33" t="s">
        <v>7</v>
      </c>
      <c r="G483" s="33" t="s">
        <v>7</v>
      </c>
      <c r="H483" s="33" t="s">
        <v>7</v>
      </c>
      <c r="I483" s="33" t="s">
        <v>7</v>
      </c>
      <c r="J483" s="33" t="s">
        <v>7</v>
      </c>
      <c r="K483" s="34">
        <v>1</v>
      </c>
      <c r="L483" s="34" t="str">
        <f>IF(Noms_de_les_cases45[[#This Row],[Nivell 
d''us (%)]]&gt;0.7,"Habitual",IF(Noms_de_les_cases45[[#This Row],[Nivell 
d''us (%)]]&lt;0.3,"Minoritari","Ocasional"))</f>
        <v>Habitual</v>
      </c>
      <c r="M483" s="33" t="s">
        <v>14</v>
      </c>
      <c r="N483" s="33" t="s">
        <v>17</v>
      </c>
      <c r="O483" t="s">
        <v>1218</v>
      </c>
      <c r="P483" t="s">
        <v>1228</v>
      </c>
    </row>
    <row r="484" spans="1:16" x14ac:dyDescent="0.35">
      <c r="A484" s="1">
        <f t="shared" si="8"/>
        <v>483</v>
      </c>
      <c r="B484" s="1" t="s">
        <v>890</v>
      </c>
      <c r="C484" t="s">
        <v>891</v>
      </c>
      <c r="D484" t="s">
        <v>181</v>
      </c>
      <c r="E484" s="33" t="s">
        <v>81</v>
      </c>
      <c r="F484" s="33" t="s">
        <v>7</v>
      </c>
      <c r="G484" s="33" t="s">
        <v>7</v>
      </c>
      <c r="H484" s="33" t="s">
        <v>7</v>
      </c>
      <c r="I484" s="33" t="s">
        <v>8</v>
      </c>
      <c r="J484" s="33" t="s">
        <v>7</v>
      </c>
      <c r="K484" s="34">
        <v>1</v>
      </c>
      <c r="L484" s="34" t="str">
        <f>IF(Noms_de_les_cases45[[#This Row],[Nivell 
d''us (%)]]&gt;0.7,"Habitual",IF(Noms_de_les_cases45[[#This Row],[Nivell 
d''us (%)]]&lt;0.3,"Minoritari","Ocasional"))</f>
        <v>Habitual</v>
      </c>
      <c r="M484" s="33" t="s">
        <v>14</v>
      </c>
      <c r="N484" s="33" t="s">
        <v>17</v>
      </c>
      <c r="O484" t="s">
        <v>1218</v>
      </c>
      <c r="P484" t="s">
        <v>1228</v>
      </c>
    </row>
    <row r="485" spans="1:16" x14ac:dyDescent="0.35">
      <c r="A485" s="1">
        <f t="shared" si="8"/>
        <v>484</v>
      </c>
      <c r="B485" s="1" t="s">
        <v>1482</v>
      </c>
      <c r="C485" t="s">
        <v>944</v>
      </c>
      <c r="D485" t="s">
        <v>89</v>
      </c>
      <c r="E485" s="33" t="s">
        <v>81</v>
      </c>
      <c r="F485" s="33" t="s">
        <v>7</v>
      </c>
      <c r="G485" s="33" t="s">
        <v>7</v>
      </c>
      <c r="H485" s="33" t="s">
        <v>7</v>
      </c>
      <c r="I485" s="33" t="s">
        <v>8</v>
      </c>
      <c r="J485" s="33" t="s">
        <v>8</v>
      </c>
      <c r="K485" s="34">
        <v>0.2</v>
      </c>
      <c r="L485" s="34" t="str">
        <f>IF(Noms_de_les_cases45[[#This Row],[Nivell 
d''us (%)]]&gt;0.7,"Habitual",IF(Noms_de_les_cases45[[#This Row],[Nivell 
d''us (%)]]&lt;0.3,"Minoritari","Ocasional"))</f>
        <v>Minoritari</v>
      </c>
      <c r="M485" s="33" t="s">
        <v>16</v>
      </c>
      <c r="N485" s="33" t="s">
        <v>17</v>
      </c>
      <c r="O485" t="s">
        <v>1222</v>
      </c>
      <c r="P485" t="s">
        <v>1229</v>
      </c>
    </row>
    <row r="486" spans="1:16" x14ac:dyDescent="0.35">
      <c r="A486" s="1">
        <f t="shared" si="8"/>
        <v>485</v>
      </c>
      <c r="B486" s="1" t="s">
        <v>1483</v>
      </c>
      <c r="C486" t="s">
        <v>133</v>
      </c>
      <c r="D486" t="s">
        <v>88</v>
      </c>
      <c r="E486" s="33" t="s">
        <v>81</v>
      </c>
      <c r="F486" s="33" t="s">
        <v>7</v>
      </c>
      <c r="G486" s="33" t="s">
        <v>7</v>
      </c>
      <c r="H486" s="33" t="s">
        <v>7</v>
      </c>
      <c r="I486" s="33" t="s">
        <v>8</v>
      </c>
      <c r="J486" s="33" t="s">
        <v>8</v>
      </c>
      <c r="K486" s="34">
        <v>0.2</v>
      </c>
      <c r="L486" s="34" t="str">
        <f>IF(Noms_de_les_cases45[[#This Row],[Nivell 
d''us (%)]]&gt;0.7,"Habitual",IF(Noms_de_les_cases45[[#This Row],[Nivell 
d''us (%)]]&lt;0.3,"Minoritari","Ocasional"))</f>
        <v>Minoritari</v>
      </c>
      <c r="M486" s="33" t="s">
        <v>16</v>
      </c>
      <c r="N486" s="33" t="s">
        <v>18</v>
      </c>
      <c r="O486" t="s">
        <v>1222</v>
      </c>
      <c r="P486" t="s">
        <v>1229</v>
      </c>
    </row>
    <row r="487" spans="1:16" x14ac:dyDescent="0.35">
      <c r="A487" s="1">
        <f t="shared" si="8"/>
        <v>486</v>
      </c>
      <c r="B487" s="1" t="s">
        <v>660</v>
      </c>
      <c r="C487" t="s">
        <v>661</v>
      </c>
      <c r="D487" t="s">
        <v>84</v>
      </c>
      <c r="E487" s="33" t="s">
        <v>81</v>
      </c>
      <c r="F487" s="33" t="s">
        <v>7</v>
      </c>
      <c r="G487" s="33" t="s">
        <v>7</v>
      </c>
      <c r="H487" s="33" t="s">
        <v>7</v>
      </c>
      <c r="I487" s="33" t="s">
        <v>7</v>
      </c>
      <c r="J487" s="33" t="s">
        <v>7</v>
      </c>
      <c r="K487" s="34">
        <v>0.8</v>
      </c>
      <c r="L487" s="34" t="str">
        <f>IF(Noms_de_les_cases45[[#This Row],[Nivell 
d''us (%)]]&gt;0.7,"Habitual",IF(Noms_de_les_cases45[[#This Row],[Nivell 
d''us (%)]]&lt;0.3,"Minoritari","Ocasional"))</f>
        <v>Habitual</v>
      </c>
      <c r="M487" s="33" t="s">
        <v>38</v>
      </c>
      <c r="N487" s="33" t="s">
        <v>17</v>
      </c>
      <c r="O487" t="s">
        <v>1218</v>
      </c>
      <c r="P487" t="s">
        <v>1268</v>
      </c>
    </row>
    <row r="488" spans="1:16" x14ac:dyDescent="0.35">
      <c r="A488" s="1">
        <f t="shared" si="8"/>
        <v>487</v>
      </c>
      <c r="B488" s="1" t="s">
        <v>1484</v>
      </c>
      <c r="C488" t="s">
        <v>293</v>
      </c>
      <c r="D488" t="s">
        <v>92</v>
      </c>
      <c r="E488" s="33" t="s">
        <v>81</v>
      </c>
      <c r="F488" s="33" t="s">
        <v>7</v>
      </c>
      <c r="G488" s="33" t="s">
        <v>7</v>
      </c>
      <c r="H488" s="33" t="s">
        <v>7</v>
      </c>
      <c r="I488" s="33" t="s">
        <v>8</v>
      </c>
      <c r="J488" s="33" t="s">
        <v>8</v>
      </c>
      <c r="K488" s="34">
        <v>0.2</v>
      </c>
      <c r="L488" s="34" t="str">
        <f>IF(Noms_de_les_cases45[[#This Row],[Nivell 
d''us (%)]]&gt;0.7,"Habitual",IF(Noms_de_les_cases45[[#This Row],[Nivell 
d''us (%)]]&lt;0.3,"Minoritari","Ocasional"))</f>
        <v>Minoritari</v>
      </c>
      <c r="M488" s="33" t="s">
        <v>14</v>
      </c>
      <c r="N488" s="33" t="s">
        <v>17</v>
      </c>
      <c r="O488" t="s">
        <v>1218</v>
      </c>
      <c r="P488" t="s">
        <v>1228</v>
      </c>
    </row>
    <row r="489" spans="1:16" x14ac:dyDescent="0.35">
      <c r="A489" s="1">
        <f t="shared" si="8"/>
        <v>488</v>
      </c>
      <c r="B489" s="1" t="s">
        <v>1461</v>
      </c>
      <c r="C489" t="s">
        <v>934</v>
      </c>
      <c r="D489" t="s">
        <v>89</v>
      </c>
      <c r="E489" s="33" t="s">
        <v>81</v>
      </c>
      <c r="F489" s="33" t="s">
        <v>7</v>
      </c>
      <c r="G489" s="33" t="s">
        <v>7</v>
      </c>
      <c r="H489" s="33" t="s">
        <v>7</v>
      </c>
      <c r="I489" s="33" t="s">
        <v>8</v>
      </c>
      <c r="J489" s="33" t="s">
        <v>8</v>
      </c>
      <c r="K489" s="34">
        <v>0.2</v>
      </c>
      <c r="L489" s="34" t="str">
        <f>IF(Noms_de_les_cases45[[#This Row],[Nivell 
d''us (%)]]&gt;0.7,"Habitual",IF(Noms_de_les_cases45[[#This Row],[Nivell 
d''us (%)]]&lt;0.3,"Minoritari","Ocasional"))</f>
        <v>Minoritari</v>
      </c>
      <c r="M489" s="33" t="s">
        <v>15</v>
      </c>
      <c r="N489" s="33" t="s">
        <v>17</v>
      </c>
      <c r="O489" t="s">
        <v>1218</v>
      </c>
      <c r="P489" t="s">
        <v>1270</v>
      </c>
    </row>
    <row r="490" spans="1:16" x14ac:dyDescent="0.35">
      <c r="A490" s="1">
        <f t="shared" si="8"/>
        <v>489</v>
      </c>
      <c r="B490" s="1" t="s">
        <v>755</v>
      </c>
      <c r="C490" t="s">
        <v>756</v>
      </c>
      <c r="D490" t="s">
        <v>84</v>
      </c>
      <c r="E490" s="33" t="s">
        <v>81</v>
      </c>
      <c r="F490" s="33" t="s">
        <v>7</v>
      </c>
      <c r="G490" s="33" t="s">
        <v>7</v>
      </c>
      <c r="H490" s="33" t="s">
        <v>8</v>
      </c>
      <c r="I490" s="33" t="s">
        <v>7</v>
      </c>
      <c r="J490" s="33" t="s">
        <v>7</v>
      </c>
      <c r="K490" s="34">
        <v>0.6</v>
      </c>
      <c r="L490" s="34" t="str">
        <f>IF(Noms_de_les_cases45[[#This Row],[Nivell 
d''us (%)]]&gt;0.7,"Habitual",IF(Noms_de_les_cases45[[#This Row],[Nivell 
d''us (%)]]&lt;0.3,"Minoritari","Ocasional"))</f>
        <v>Ocasional</v>
      </c>
      <c r="M490" s="33" t="s">
        <v>14</v>
      </c>
      <c r="N490" s="33" t="s">
        <v>17</v>
      </c>
      <c r="O490" t="s">
        <v>1218</v>
      </c>
      <c r="P490" t="s">
        <v>1228</v>
      </c>
    </row>
    <row r="491" spans="1:16" x14ac:dyDescent="0.35">
      <c r="A491" s="1">
        <f t="shared" si="8"/>
        <v>490</v>
      </c>
      <c r="B491" s="1" t="s">
        <v>658</v>
      </c>
      <c r="C491" t="s">
        <v>659</v>
      </c>
      <c r="D491" t="s">
        <v>84</v>
      </c>
      <c r="E491" s="33" t="s">
        <v>81</v>
      </c>
      <c r="F491" s="33" t="s">
        <v>7</v>
      </c>
      <c r="G491" s="33" t="s">
        <v>7</v>
      </c>
      <c r="H491" s="33" t="s">
        <v>7</v>
      </c>
      <c r="I491" s="33" t="s">
        <v>7</v>
      </c>
      <c r="J491" s="33" t="s">
        <v>7</v>
      </c>
      <c r="K491" s="34">
        <v>0.8</v>
      </c>
      <c r="L491" s="34" t="str">
        <f>IF(Noms_de_les_cases45[[#This Row],[Nivell 
d''us (%)]]&gt;0.7,"Habitual",IF(Noms_de_les_cases45[[#This Row],[Nivell 
d''us (%)]]&lt;0.3,"Minoritari","Ocasional"))</f>
        <v>Habitual</v>
      </c>
      <c r="M491" s="33" t="s">
        <v>16</v>
      </c>
      <c r="N491" s="33" t="s">
        <v>17</v>
      </c>
      <c r="O491" t="s">
        <v>1221</v>
      </c>
      <c r="P491" t="s">
        <v>1239</v>
      </c>
    </row>
    <row r="492" spans="1:16" x14ac:dyDescent="0.35">
      <c r="A492" s="1">
        <f t="shared" si="8"/>
        <v>491</v>
      </c>
      <c r="B492" s="1" t="s">
        <v>370</v>
      </c>
      <c r="C492" t="s">
        <v>371</v>
      </c>
      <c r="D492" t="s">
        <v>92</v>
      </c>
      <c r="E492" s="33" t="s">
        <v>81</v>
      </c>
      <c r="F492" s="33" t="s">
        <v>7</v>
      </c>
      <c r="G492" s="33" t="s">
        <v>7</v>
      </c>
      <c r="H492" s="33" t="s">
        <v>7</v>
      </c>
      <c r="I492" s="33" t="s">
        <v>7</v>
      </c>
      <c r="J492" s="33" t="s">
        <v>7</v>
      </c>
      <c r="K492" s="34">
        <v>0.8</v>
      </c>
      <c r="L492" s="34" t="str">
        <f>IF(Noms_de_les_cases45[[#This Row],[Nivell 
d''us (%)]]&gt;0.7,"Habitual",IF(Noms_de_les_cases45[[#This Row],[Nivell 
d''us (%)]]&lt;0.3,"Minoritari","Ocasional"))</f>
        <v>Habitual</v>
      </c>
      <c r="M492" s="33" t="s">
        <v>14</v>
      </c>
      <c r="N492" s="33" t="s">
        <v>17</v>
      </c>
      <c r="O492" t="s">
        <v>1218</v>
      </c>
      <c r="P492" t="s">
        <v>1228</v>
      </c>
    </row>
    <row r="493" spans="1:16" x14ac:dyDescent="0.35">
      <c r="A493" s="1">
        <f t="shared" si="8"/>
        <v>492</v>
      </c>
      <c r="B493" s="1" t="s">
        <v>509</v>
      </c>
      <c r="C493" t="s">
        <v>510</v>
      </c>
      <c r="D493" t="s">
        <v>85</v>
      </c>
      <c r="E493" s="33" t="s">
        <v>81</v>
      </c>
      <c r="F493" s="33" t="s">
        <v>7</v>
      </c>
      <c r="G493" s="33" t="s">
        <v>7</v>
      </c>
      <c r="H493" s="33" t="s">
        <v>7</v>
      </c>
      <c r="I493" s="33" t="s">
        <v>7</v>
      </c>
      <c r="J493" s="33" t="s">
        <v>7</v>
      </c>
      <c r="K493" s="34">
        <v>0.6</v>
      </c>
      <c r="L493" s="34" t="str">
        <f>IF(Noms_de_les_cases45[[#This Row],[Nivell 
d''us (%)]]&gt;0.7,"Habitual",IF(Noms_de_les_cases45[[#This Row],[Nivell 
d''us (%)]]&lt;0.3,"Minoritari","Ocasional"))</f>
        <v>Ocasional</v>
      </c>
      <c r="M493" s="33" t="s">
        <v>15</v>
      </c>
      <c r="N493" s="33" t="s">
        <v>17</v>
      </c>
      <c r="O493" t="s">
        <v>1218</v>
      </c>
      <c r="P493" t="s">
        <v>1268</v>
      </c>
    </row>
    <row r="494" spans="1:16" x14ac:dyDescent="0.35">
      <c r="A494" s="1">
        <f t="shared" si="8"/>
        <v>493</v>
      </c>
      <c r="B494" s="1" t="s">
        <v>32</v>
      </c>
      <c r="C494" t="s">
        <v>31</v>
      </c>
      <c r="D494" t="s">
        <v>24</v>
      </c>
      <c r="E494" s="33" t="s">
        <v>81</v>
      </c>
      <c r="F494" s="33" t="s">
        <v>7</v>
      </c>
      <c r="G494" s="33" t="s">
        <v>7</v>
      </c>
      <c r="H494" s="33" t="s">
        <v>7</v>
      </c>
      <c r="I494" s="33" t="s">
        <v>7</v>
      </c>
      <c r="J494" s="33" t="s">
        <v>7</v>
      </c>
      <c r="K494" s="34">
        <v>0.8</v>
      </c>
      <c r="L494" s="34" t="str">
        <f>IF(Noms_de_les_cases45[[#This Row],[Nivell 
d''us (%)]]&gt;0.7,"Habitual",IF(Noms_de_les_cases45[[#This Row],[Nivell 
d''us (%)]]&lt;0.3,"Minoritari","Ocasional"))</f>
        <v>Habitual</v>
      </c>
      <c r="M494" s="33" t="s">
        <v>15</v>
      </c>
      <c r="N494" s="33" t="s">
        <v>17</v>
      </c>
      <c r="O494" t="s">
        <v>1218</v>
      </c>
      <c r="P494" t="s">
        <v>1268</v>
      </c>
    </row>
    <row r="495" spans="1:16" x14ac:dyDescent="0.35">
      <c r="A495" s="1">
        <f t="shared" si="8"/>
        <v>494</v>
      </c>
      <c r="B495" s="1" t="s">
        <v>882</v>
      </c>
      <c r="C495" t="s">
        <v>883</v>
      </c>
      <c r="D495" t="s">
        <v>181</v>
      </c>
      <c r="E495" s="33" t="s">
        <v>81</v>
      </c>
      <c r="F495" s="33" t="s">
        <v>7</v>
      </c>
      <c r="G495" s="33" t="s">
        <v>7</v>
      </c>
      <c r="H495" s="33" t="s">
        <v>7</v>
      </c>
      <c r="I495" s="33" t="s">
        <v>7</v>
      </c>
      <c r="J495" s="33" t="s">
        <v>7</v>
      </c>
      <c r="K495" s="34">
        <v>0.8</v>
      </c>
      <c r="L495" s="34" t="str">
        <f>IF(Noms_de_les_cases45[[#This Row],[Nivell 
d''us (%)]]&gt;0.7,"Habitual",IF(Noms_de_les_cases45[[#This Row],[Nivell 
d''us (%)]]&lt;0.3,"Minoritari","Ocasional"))</f>
        <v>Habitual</v>
      </c>
      <c r="M495" s="33" t="s">
        <v>14</v>
      </c>
      <c r="N495" s="33" t="s">
        <v>17</v>
      </c>
      <c r="O495" t="s">
        <v>1235</v>
      </c>
      <c r="P495" t="s">
        <v>1230</v>
      </c>
    </row>
    <row r="496" spans="1:16" x14ac:dyDescent="0.35">
      <c r="A496" s="1">
        <f t="shared" si="8"/>
        <v>495</v>
      </c>
      <c r="B496" s="1" t="s">
        <v>274</v>
      </c>
      <c r="C496" t="s">
        <v>275</v>
      </c>
      <c r="D496" t="s">
        <v>92</v>
      </c>
      <c r="E496" s="33" t="s">
        <v>81</v>
      </c>
      <c r="F496" s="33" t="s">
        <v>7</v>
      </c>
      <c r="G496" s="33" t="s">
        <v>7</v>
      </c>
      <c r="H496" s="33" t="s">
        <v>8</v>
      </c>
      <c r="I496" s="33" t="s">
        <v>7</v>
      </c>
      <c r="J496" s="33" t="s">
        <v>8</v>
      </c>
      <c r="K496" s="34">
        <v>0.2</v>
      </c>
      <c r="L496" s="34" t="str">
        <f>IF(Noms_de_les_cases45[[#This Row],[Nivell 
d''us (%)]]&gt;0.7,"Habitual",IF(Noms_de_les_cases45[[#This Row],[Nivell 
d''us (%)]]&lt;0.3,"Minoritari","Ocasional"))</f>
        <v>Minoritari</v>
      </c>
      <c r="M496" s="33" t="s">
        <v>14</v>
      </c>
      <c r="N496" s="33" t="s">
        <v>17</v>
      </c>
      <c r="O496" t="s">
        <v>1218</v>
      </c>
      <c r="P496" t="s">
        <v>1228</v>
      </c>
    </row>
    <row r="497" spans="1:16" x14ac:dyDescent="0.35">
      <c r="A497" s="1">
        <f t="shared" si="8"/>
        <v>496</v>
      </c>
      <c r="B497" s="1" t="s">
        <v>991</v>
      </c>
      <c r="C497" t="s">
        <v>992</v>
      </c>
      <c r="D497" t="s">
        <v>89</v>
      </c>
      <c r="E497" s="33" t="s">
        <v>81</v>
      </c>
      <c r="F497" s="33" t="s">
        <v>7</v>
      </c>
      <c r="G497" s="33" t="s">
        <v>7</v>
      </c>
      <c r="H497" s="33" t="s">
        <v>7</v>
      </c>
      <c r="I497" s="33" t="s">
        <v>8</v>
      </c>
      <c r="J497" s="33" t="s">
        <v>7</v>
      </c>
      <c r="K497" s="34">
        <v>0.8</v>
      </c>
      <c r="L497" s="34" t="str">
        <f>IF(Noms_de_les_cases45[[#This Row],[Nivell 
d''us (%)]]&gt;0.7,"Habitual",IF(Noms_de_les_cases45[[#This Row],[Nivell 
d''us (%)]]&lt;0.3,"Minoritari","Ocasional"))</f>
        <v>Habitual</v>
      </c>
      <c r="M497" s="33" t="s">
        <v>14</v>
      </c>
      <c r="N497" s="33" t="s">
        <v>20</v>
      </c>
      <c r="O497" t="s">
        <v>1218</v>
      </c>
      <c r="P497" t="s">
        <v>1228</v>
      </c>
    </row>
    <row r="498" spans="1:16" x14ac:dyDescent="0.35">
      <c r="A498" s="1">
        <f t="shared" si="8"/>
        <v>497</v>
      </c>
      <c r="B498" s="1" t="s">
        <v>704</v>
      </c>
      <c r="C498" t="s">
        <v>703</v>
      </c>
      <c r="D498" t="s">
        <v>84</v>
      </c>
      <c r="E498" s="33" t="s">
        <v>81</v>
      </c>
      <c r="F498" s="33" t="s">
        <v>7</v>
      </c>
      <c r="G498" s="33" t="s">
        <v>7</v>
      </c>
      <c r="H498" s="33" t="s">
        <v>7</v>
      </c>
      <c r="I498" s="33" t="s">
        <v>8</v>
      </c>
      <c r="J498" s="33" t="s">
        <v>8</v>
      </c>
      <c r="K498" s="34">
        <v>0.4</v>
      </c>
      <c r="L498" s="34" t="str">
        <f>IF(Noms_de_les_cases45[[#This Row],[Nivell 
d''us (%)]]&gt;0.7,"Habitual",IF(Noms_de_les_cases45[[#This Row],[Nivell 
d''us (%)]]&lt;0.3,"Minoritari","Ocasional"))</f>
        <v>Ocasional</v>
      </c>
      <c r="M498" s="33" t="s">
        <v>16</v>
      </c>
      <c r="N498" s="33" t="s">
        <v>17</v>
      </c>
      <c r="O498" t="s">
        <v>1222</v>
      </c>
      <c r="P498" t="s">
        <v>1229</v>
      </c>
    </row>
    <row r="499" spans="1:16" x14ac:dyDescent="0.35">
      <c r="A499" s="1">
        <f t="shared" si="8"/>
        <v>498</v>
      </c>
      <c r="B499" s="1" t="s">
        <v>121</v>
      </c>
      <c r="C499" t="s">
        <v>122</v>
      </c>
      <c r="D499" t="s">
        <v>90</v>
      </c>
      <c r="E499" s="33" t="s">
        <v>81</v>
      </c>
      <c r="F499" s="33" t="s">
        <v>7</v>
      </c>
      <c r="G499" s="33" t="s">
        <v>7</v>
      </c>
      <c r="H499" s="33" t="s">
        <v>7</v>
      </c>
      <c r="I499" s="33" t="s">
        <v>7</v>
      </c>
      <c r="J499" s="33" t="s">
        <v>7</v>
      </c>
      <c r="K499" s="34">
        <v>0.6</v>
      </c>
      <c r="L499" s="34" t="str">
        <f>IF(Noms_de_les_cases45[[#This Row],[Nivell 
d''us (%)]]&gt;0.7,"Habitual",IF(Noms_de_les_cases45[[#This Row],[Nivell 
d''us (%)]]&lt;0.3,"Minoritari","Ocasional"))</f>
        <v>Ocasional</v>
      </c>
      <c r="M499" s="33" t="s">
        <v>16</v>
      </c>
      <c r="N499" s="33" t="s">
        <v>17</v>
      </c>
      <c r="O499" t="s">
        <v>1237</v>
      </c>
      <c r="P499" t="s">
        <v>1232</v>
      </c>
    </row>
    <row r="500" spans="1:16" x14ac:dyDescent="0.35">
      <c r="A500" s="1">
        <f t="shared" si="8"/>
        <v>499</v>
      </c>
      <c r="B500" s="1" t="s">
        <v>1328</v>
      </c>
      <c r="C500" t="s">
        <v>437</v>
      </c>
      <c r="D500" t="s">
        <v>86</v>
      </c>
      <c r="E500" s="33" t="s">
        <v>81</v>
      </c>
      <c r="F500" s="33" t="s">
        <v>7</v>
      </c>
      <c r="G500" s="33" t="s">
        <v>7</v>
      </c>
      <c r="H500" s="33" t="s">
        <v>7</v>
      </c>
      <c r="I500" s="33" t="s">
        <v>8</v>
      </c>
      <c r="J500" s="33" t="s">
        <v>8</v>
      </c>
      <c r="K500" s="34">
        <v>0.2</v>
      </c>
      <c r="L500" s="34" t="str">
        <f>IF(Noms_de_les_cases45[[#This Row],[Nivell 
d''us (%)]]&gt;0.7,"Habitual",IF(Noms_de_les_cases45[[#This Row],[Nivell 
d''us (%)]]&lt;0.3,"Minoritari","Ocasional"))</f>
        <v>Minoritari</v>
      </c>
      <c r="M500" s="33" t="s">
        <v>16</v>
      </c>
      <c r="N500" s="33" t="s">
        <v>18</v>
      </c>
      <c r="O500" t="s">
        <v>1222</v>
      </c>
      <c r="P500" t="s">
        <v>1229</v>
      </c>
    </row>
    <row r="501" spans="1:16" x14ac:dyDescent="0.35">
      <c r="A501" s="1">
        <f t="shared" si="8"/>
        <v>500</v>
      </c>
      <c r="B501" s="1" t="s">
        <v>820</v>
      </c>
      <c r="C501" t="s">
        <v>821</v>
      </c>
      <c r="D501" t="s">
        <v>24</v>
      </c>
      <c r="E501" s="33" t="s">
        <v>81</v>
      </c>
      <c r="F501" s="33" t="s">
        <v>7</v>
      </c>
      <c r="G501" s="33" t="s">
        <v>7</v>
      </c>
      <c r="H501" s="33" t="s">
        <v>7</v>
      </c>
      <c r="I501" s="33" t="s">
        <v>7</v>
      </c>
      <c r="J501" s="33" t="s">
        <v>7</v>
      </c>
      <c r="K501" s="34">
        <v>1</v>
      </c>
      <c r="L501" s="34" t="str">
        <f>IF(Noms_de_les_cases45[[#This Row],[Nivell 
d''us (%)]]&gt;0.7,"Habitual",IF(Noms_de_les_cases45[[#This Row],[Nivell 
d''us (%)]]&lt;0.3,"Minoritari","Ocasional"))</f>
        <v>Habitual</v>
      </c>
      <c r="M501" s="33" t="s">
        <v>16</v>
      </c>
      <c r="N501" s="33" t="s">
        <v>17</v>
      </c>
      <c r="O501" t="s">
        <v>1222</v>
      </c>
      <c r="P501" t="s">
        <v>1229</v>
      </c>
    </row>
    <row r="502" spans="1:16" x14ac:dyDescent="0.35">
      <c r="A502" s="1">
        <f t="shared" si="8"/>
        <v>501</v>
      </c>
      <c r="B502" s="1" t="s">
        <v>123</v>
      </c>
      <c r="C502" t="s">
        <v>122</v>
      </c>
      <c r="D502" t="s">
        <v>90</v>
      </c>
      <c r="E502" s="33" t="s">
        <v>81</v>
      </c>
      <c r="F502" s="33" t="s">
        <v>7</v>
      </c>
      <c r="G502" s="33" t="s">
        <v>7</v>
      </c>
      <c r="H502" s="33" t="s">
        <v>7</v>
      </c>
      <c r="I502" s="33" t="s">
        <v>8</v>
      </c>
      <c r="J502" s="33" t="s">
        <v>8</v>
      </c>
      <c r="K502" s="34">
        <v>0.4</v>
      </c>
      <c r="L502" s="34" t="str">
        <f>IF(Noms_de_les_cases45[[#This Row],[Nivell 
d''us (%)]]&gt;0.7,"Habitual",IF(Noms_de_les_cases45[[#This Row],[Nivell 
d''us (%)]]&lt;0.3,"Minoritari","Ocasional"))</f>
        <v>Ocasional</v>
      </c>
      <c r="M502" s="33" t="s">
        <v>16</v>
      </c>
      <c r="N502" s="33" t="s">
        <v>18</v>
      </c>
      <c r="O502" t="s">
        <v>1222</v>
      </c>
      <c r="P502" t="s">
        <v>1229</v>
      </c>
    </row>
    <row r="503" spans="1:16" x14ac:dyDescent="0.35">
      <c r="A503" s="1">
        <f t="shared" si="8"/>
        <v>502</v>
      </c>
      <c r="B503" s="1" t="s">
        <v>935</v>
      </c>
      <c r="C503" t="s">
        <v>936</v>
      </c>
      <c r="D503" t="s">
        <v>89</v>
      </c>
      <c r="E503" s="33" t="s">
        <v>81</v>
      </c>
      <c r="F503" s="33" t="s">
        <v>7</v>
      </c>
      <c r="G503" s="33" t="s">
        <v>7</v>
      </c>
      <c r="H503" s="33" t="s">
        <v>7</v>
      </c>
      <c r="I503" s="33" t="s">
        <v>7</v>
      </c>
      <c r="J503" s="33" t="s">
        <v>7</v>
      </c>
      <c r="K503" s="34">
        <v>0.8</v>
      </c>
      <c r="L503" s="34" t="str">
        <f>IF(Noms_de_les_cases45[[#This Row],[Nivell 
d''us (%)]]&gt;0.7,"Habitual",IF(Noms_de_les_cases45[[#This Row],[Nivell 
d''us (%)]]&lt;0.3,"Minoritari","Ocasional"))</f>
        <v>Habitual</v>
      </c>
      <c r="M503" s="33" t="s">
        <v>16</v>
      </c>
      <c r="N503" s="33" t="s">
        <v>17</v>
      </c>
      <c r="O503" t="s">
        <v>1222</v>
      </c>
      <c r="P503" t="s">
        <v>1229</v>
      </c>
    </row>
    <row r="504" spans="1:16" x14ac:dyDescent="0.35">
      <c r="A504" s="1">
        <f t="shared" si="8"/>
        <v>503</v>
      </c>
      <c r="B504" s="1" t="s">
        <v>1541</v>
      </c>
      <c r="C504" t="s">
        <v>388</v>
      </c>
      <c r="D504" t="s">
        <v>86</v>
      </c>
      <c r="E504" s="33" t="s">
        <v>81</v>
      </c>
      <c r="F504" s="33" t="s">
        <v>7</v>
      </c>
      <c r="G504" s="33" t="s">
        <v>8</v>
      </c>
      <c r="H504" s="33" t="s">
        <v>7</v>
      </c>
      <c r="I504" s="33" t="s">
        <v>8</v>
      </c>
      <c r="J504" s="33" t="s">
        <v>8</v>
      </c>
      <c r="K504" s="34">
        <v>0.2</v>
      </c>
      <c r="L504" s="34" t="str">
        <f>IF(Noms_de_les_cases45[[#This Row],[Nivell 
d''us (%)]]&gt;0.7,"Habitual",IF(Noms_de_les_cases45[[#This Row],[Nivell 
d''us (%)]]&lt;0.3,"Minoritari","Ocasional"))</f>
        <v>Minoritari</v>
      </c>
      <c r="M504" s="33" t="s">
        <v>14</v>
      </c>
      <c r="N504" s="33" t="s">
        <v>17</v>
      </c>
      <c r="O504" t="s">
        <v>1218</v>
      </c>
      <c r="P504" t="s">
        <v>1228</v>
      </c>
    </row>
    <row r="505" spans="1:16" x14ac:dyDescent="0.35">
      <c r="A505" s="1">
        <f t="shared" si="8"/>
        <v>504</v>
      </c>
      <c r="B505" s="1" t="s">
        <v>210</v>
      </c>
      <c r="C505" t="s">
        <v>211</v>
      </c>
      <c r="D505" t="s">
        <v>91</v>
      </c>
      <c r="E505" s="33" t="s">
        <v>81</v>
      </c>
      <c r="F505" s="33" t="s">
        <v>7</v>
      </c>
      <c r="G505" s="33" t="s">
        <v>7</v>
      </c>
      <c r="H505" s="33" t="s">
        <v>7</v>
      </c>
      <c r="I505" s="33" t="s">
        <v>7</v>
      </c>
      <c r="J505" s="33" t="s">
        <v>7</v>
      </c>
      <c r="K505" s="34">
        <v>1</v>
      </c>
      <c r="L505" s="34" t="str">
        <f>IF(Noms_de_les_cases45[[#This Row],[Nivell 
d''us (%)]]&gt;0.7,"Habitual",IF(Noms_de_les_cases45[[#This Row],[Nivell 
d''us (%)]]&lt;0.3,"Minoritari","Ocasional"))</f>
        <v>Habitual</v>
      </c>
      <c r="M505" s="33" t="s">
        <v>57</v>
      </c>
      <c r="N505" s="33" t="s">
        <v>18</v>
      </c>
      <c r="O505" t="s">
        <v>1221</v>
      </c>
      <c r="P505" t="s">
        <v>1272</v>
      </c>
    </row>
    <row r="506" spans="1:16" x14ac:dyDescent="0.35">
      <c r="A506" s="1">
        <f t="shared" si="8"/>
        <v>505</v>
      </c>
      <c r="B506" s="1" t="s">
        <v>1531</v>
      </c>
      <c r="C506" t="s">
        <v>1532</v>
      </c>
      <c r="D506" t="s">
        <v>90</v>
      </c>
      <c r="E506" s="33" t="s">
        <v>81</v>
      </c>
      <c r="F506" s="33" t="s">
        <v>7</v>
      </c>
      <c r="G506" s="33" t="s">
        <v>7</v>
      </c>
      <c r="H506" s="33" t="s">
        <v>7</v>
      </c>
      <c r="I506" s="33" t="s">
        <v>8</v>
      </c>
      <c r="J506" s="33" t="s">
        <v>8</v>
      </c>
      <c r="K506" s="34">
        <v>0.2</v>
      </c>
      <c r="L506" s="34" t="str">
        <f>IF(Noms_de_les_cases45[[#This Row],[Nivell 
d''us (%)]]&gt;0.7,"Habitual",IF(Noms_de_les_cases45[[#This Row],[Nivell 
d''us (%)]]&lt;0.3,"Minoritari","Ocasional"))</f>
        <v>Minoritari</v>
      </c>
      <c r="M506" s="33" t="s">
        <v>14</v>
      </c>
      <c r="N506" s="33" t="s">
        <v>17</v>
      </c>
      <c r="O506" t="s">
        <v>1218</v>
      </c>
      <c r="P506" t="s">
        <v>1228</v>
      </c>
    </row>
    <row r="507" spans="1:16" x14ac:dyDescent="0.35">
      <c r="A507" s="1">
        <f t="shared" si="8"/>
        <v>506</v>
      </c>
      <c r="B507" s="1" t="s">
        <v>42</v>
      </c>
      <c r="C507" t="s">
        <v>43</v>
      </c>
      <c r="D507" t="s">
        <v>6</v>
      </c>
      <c r="E507" s="33" t="s">
        <v>81</v>
      </c>
      <c r="F507" s="33" t="s">
        <v>7</v>
      </c>
      <c r="G507" s="33" t="s">
        <v>7</v>
      </c>
      <c r="H507" s="33" t="s">
        <v>7</v>
      </c>
      <c r="I507" s="33" t="s">
        <v>7</v>
      </c>
      <c r="J507" s="33" t="s">
        <v>7</v>
      </c>
      <c r="K507" s="34">
        <v>1</v>
      </c>
      <c r="L507" s="34" t="str">
        <f>IF(Noms_de_les_cases45[[#This Row],[Nivell 
d''us (%)]]&gt;0.7,"Habitual",IF(Noms_de_les_cases45[[#This Row],[Nivell 
d''us (%)]]&lt;0.3,"Minoritari","Ocasional"))</f>
        <v>Habitual</v>
      </c>
      <c r="M507" s="33" t="s">
        <v>38</v>
      </c>
      <c r="N507" s="33" t="s">
        <v>17</v>
      </c>
      <c r="O507" t="s">
        <v>1218</v>
      </c>
      <c r="P507" t="s">
        <v>1228</v>
      </c>
    </row>
    <row r="508" spans="1:16" x14ac:dyDescent="0.35">
      <c r="A508" s="1">
        <f t="shared" si="8"/>
        <v>507</v>
      </c>
      <c r="B508" s="1" t="s">
        <v>912</v>
      </c>
      <c r="C508" t="s">
        <v>911</v>
      </c>
      <c r="D508" t="s">
        <v>89</v>
      </c>
      <c r="E508" s="33" t="s">
        <v>81</v>
      </c>
      <c r="F508" s="33" t="s">
        <v>7</v>
      </c>
      <c r="G508" s="33" t="s">
        <v>7</v>
      </c>
      <c r="H508" s="33" t="s">
        <v>7</v>
      </c>
      <c r="I508" s="33" t="s">
        <v>8</v>
      </c>
      <c r="J508" s="33" t="s">
        <v>8</v>
      </c>
      <c r="K508" s="34">
        <v>0.4</v>
      </c>
      <c r="L508" s="34" t="str">
        <f>IF(Noms_de_les_cases45[[#This Row],[Nivell 
d''us (%)]]&gt;0.7,"Habitual",IF(Noms_de_les_cases45[[#This Row],[Nivell 
d''us (%)]]&lt;0.3,"Minoritari","Ocasional"))</f>
        <v>Ocasional</v>
      </c>
      <c r="M508" s="33" t="s">
        <v>16</v>
      </c>
      <c r="N508" s="33" t="s">
        <v>19</v>
      </c>
      <c r="O508" t="s">
        <v>1221</v>
      </c>
      <c r="P508" t="s">
        <v>1239</v>
      </c>
    </row>
    <row r="509" spans="1:16" x14ac:dyDescent="0.35">
      <c r="A509" s="1">
        <f t="shared" si="8"/>
        <v>508</v>
      </c>
      <c r="B509" s="1" t="s">
        <v>977</v>
      </c>
      <c r="C509" t="s">
        <v>313</v>
      </c>
      <c r="D509" t="s">
        <v>92</v>
      </c>
      <c r="E509" s="33" t="s">
        <v>81</v>
      </c>
      <c r="F509" s="33" t="s">
        <v>7</v>
      </c>
      <c r="G509" s="33" t="s">
        <v>7</v>
      </c>
      <c r="H509" s="33" t="s">
        <v>7</v>
      </c>
      <c r="I509" s="33" t="s">
        <v>7</v>
      </c>
      <c r="J509" s="33" t="s">
        <v>8</v>
      </c>
      <c r="K509" s="34">
        <v>0.2</v>
      </c>
      <c r="L509" s="34" t="str">
        <f>IF(Noms_de_les_cases45[[#This Row],[Nivell 
d''us (%)]]&gt;0.7,"Habitual",IF(Noms_de_les_cases45[[#This Row],[Nivell 
d''us (%)]]&lt;0.3,"Minoritari","Ocasional"))</f>
        <v>Minoritari</v>
      </c>
      <c r="M509" s="33" t="s">
        <v>14</v>
      </c>
      <c r="N509" s="33" t="s">
        <v>19</v>
      </c>
      <c r="O509" t="s">
        <v>1218</v>
      </c>
      <c r="P509" t="s">
        <v>1228</v>
      </c>
    </row>
    <row r="510" spans="1:16" x14ac:dyDescent="0.35">
      <c r="A510" s="1">
        <f t="shared" si="8"/>
        <v>509</v>
      </c>
      <c r="B510" s="1" t="s">
        <v>588</v>
      </c>
      <c r="C510" t="s">
        <v>589</v>
      </c>
      <c r="D510" t="s">
        <v>85</v>
      </c>
      <c r="E510" s="33" t="s">
        <v>81</v>
      </c>
      <c r="F510" s="33" t="s">
        <v>7</v>
      </c>
      <c r="G510" s="33" t="s">
        <v>7</v>
      </c>
      <c r="H510" s="33" t="s">
        <v>7</v>
      </c>
      <c r="I510" s="33" t="s">
        <v>7</v>
      </c>
      <c r="J510" s="33" t="s">
        <v>7</v>
      </c>
      <c r="K510" s="34">
        <v>0.8</v>
      </c>
      <c r="L510" s="34" t="str">
        <f>IF(Noms_de_les_cases45[[#This Row],[Nivell 
d''us (%)]]&gt;0.7,"Habitual",IF(Noms_de_les_cases45[[#This Row],[Nivell 
d''us (%)]]&lt;0.3,"Minoritari","Ocasional"))</f>
        <v>Habitual</v>
      </c>
      <c r="M510" s="33" t="s">
        <v>14</v>
      </c>
      <c r="N510" s="33" t="s">
        <v>17</v>
      </c>
      <c r="O510" t="s">
        <v>1222</v>
      </c>
      <c r="P510" t="s">
        <v>1228</v>
      </c>
    </row>
    <row r="511" spans="1:16" x14ac:dyDescent="0.35">
      <c r="A511" s="1">
        <f t="shared" si="8"/>
        <v>510</v>
      </c>
      <c r="B511" s="1" t="s">
        <v>736</v>
      </c>
      <c r="C511" t="s">
        <v>774</v>
      </c>
      <c r="D511" t="s">
        <v>24</v>
      </c>
      <c r="E511" s="33" t="s">
        <v>81</v>
      </c>
      <c r="F511" s="33" t="s">
        <v>7</v>
      </c>
      <c r="G511" s="33" t="s">
        <v>7</v>
      </c>
      <c r="H511" s="33" t="s">
        <v>7</v>
      </c>
      <c r="I511" s="33" t="s">
        <v>8</v>
      </c>
      <c r="J511" s="33" t="s">
        <v>7</v>
      </c>
      <c r="K511" s="34">
        <v>0.8</v>
      </c>
      <c r="L511" s="34" t="str">
        <f>IF(Noms_de_les_cases45[[#This Row],[Nivell 
d''us (%)]]&gt;0.7,"Habitual",IF(Noms_de_les_cases45[[#This Row],[Nivell 
d''us (%)]]&lt;0.3,"Minoritari","Ocasional"))</f>
        <v>Habitual</v>
      </c>
      <c r="M511" s="33" t="s">
        <v>14</v>
      </c>
      <c r="N511" s="33" t="s">
        <v>19</v>
      </c>
      <c r="O511" t="s">
        <v>1222</v>
      </c>
      <c r="P511" t="s">
        <v>1228</v>
      </c>
    </row>
    <row r="512" spans="1:16" x14ac:dyDescent="0.35">
      <c r="A512" s="1">
        <f t="shared" si="8"/>
        <v>511</v>
      </c>
      <c r="B512" s="1" t="s">
        <v>1481</v>
      </c>
      <c r="C512" t="s">
        <v>307</v>
      </c>
      <c r="D512" t="s">
        <v>92</v>
      </c>
      <c r="E512" s="33" t="s">
        <v>81</v>
      </c>
      <c r="F512" s="33" t="s">
        <v>7</v>
      </c>
      <c r="G512" s="33" t="s">
        <v>7</v>
      </c>
      <c r="H512" s="33" t="s">
        <v>7</v>
      </c>
      <c r="I512" s="33" t="s">
        <v>8</v>
      </c>
      <c r="J512" s="33" t="s">
        <v>8</v>
      </c>
      <c r="K512" s="34">
        <v>0.2</v>
      </c>
      <c r="L512" s="34" t="str">
        <f>IF(Noms_de_les_cases45[[#This Row],[Nivell 
d''us (%)]]&gt;0.7,"Habitual",IF(Noms_de_les_cases45[[#This Row],[Nivell 
d''us (%)]]&lt;0.3,"Minoritari","Ocasional"))</f>
        <v>Minoritari</v>
      </c>
      <c r="M512" s="33" t="s">
        <v>14</v>
      </c>
      <c r="N512" s="33" t="s">
        <v>19</v>
      </c>
      <c r="O512" t="s">
        <v>1218</v>
      </c>
      <c r="P512" t="s">
        <v>1228</v>
      </c>
    </row>
    <row r="513" spans="1:16" x14ac:dyDescent="0.35">
      <c r="A513" s="1">
        <f t="shared" si="8"/>
        <v>512</v>
      </c>
      <c r="B513" s="1" t="s">
        <v>334</v>
      </c>
      <c r="C513" t="s">
        <v>335</v>
      </c>
      <c r="D513" t="s">
        <v>92</v>
      </c>
      <c r="E513" s="33" t="s">
        <v>81</v>
      </c>
      <c r="F513" s="33" t="s">
        <v>7</v>
      </c>
      <c r="G513" s="33" t="s">
        <v>7</v>
      </c>
      <c r="H513" s="33" t="s">
        <v>7</v>
      </c>
      <c r="I513" s="33" t="s">
        <v>7</v>
      </c>
      <c r="J513" s="33" t="s">
        <v>8</v>
      </c>
      <c r="K513" s="34">
        <v>0.4</v>
      </c>
      <c r="L513" s="34" t="str">
        <f>IF(Noms_de_les_cases45[[#This Row],[Nivell 
d''us (%)]]&gt;0.7,"Habitual",IF(Noms_de_les_cases45[[#This Row],[Nivell 
d''us (%)]]&lt;0.3,"Minoritari","Ocasional"))</f>
        <v>Ocasional</v>
      </c>
      <c r="M513" s="33" t="s">
        <v>14</v>
      </c>
      <c r="N513" s="33" t="s">
        <v>17</v>
      </c>
      <c r="O513" t="s">
        <v>1218</v>
      </c>
      <c r="P513" t="s">
        <v>1228</v>
      </c>
    </row>
    <row r="514" spans="1:16" x14ac:dyDescent="0.35">
      <c r="A514" s="1">
        <f t="shared" si="8"/>
        <v>513</v>
      </c>
      <c r="B514" s="1" t="s">
        <v>678</v>
      </c>
      <c r="C514" t="s">
        <v>677</v>
      </c>
      <c r="D514" t="s">
        <v>84</v>
      </c>
      <c r="E514" s="33" t="s">
        <v>81</v>
      </c>
      <c r="F514" s="33" t="s">
        <v>7</v>
      </c>
      <c r="G514" s="33" t="s">
        <v>7</v>
      </c>
      <c r="H514" s="33" t="s">
        <v>7</v>
      </c>
      <c r="I514" s="33" t="s">
        <v>8</v>
      </c>
      <c r="J514" s="33" t="s">
        <v>8</v>
      </c>
      <c r="K514" s="34">
        <v>0.4</v>
      </c>
      <c r="L514" s="34" t="str">
        <f>IF(Noms_de_les_cases45[[#This Row],[Nivell 
d''us (%)]]&gt;0.7,"Habitual",IF(Noms_de_les_cases45[[#This Row],[Nivell 
d''us (%)]]&lt;0.3,"Minoritari","Ocasional"))</f>
        <v>Ocasional</v>
      </c>
      <c r="M514" s="33" t="s">
        <v>16</v>
      </c>
      <c r="N514" s="33" t="s">
        <v>17</v>
      </c>
      <c r="O514" t="s">
        <v>1220</v>
      </c>
      <c r="P514" t="s">
        <v>1229</v>
      </c>
    </row>
    <row r="515" spans="1:16" x14ac:dyDescent="0.35">
      <c r="A515" s="1">
        <f t="shared" ref="A515:A578" si="9">A514+1</f>
        <v>514</v>
      </c>
      <c r="B515" s="1" t="s">
        <v>969</v>
      </c>
      <c r="C515" t="s">
        <v>967</v>
      </c>
      <c r="D515" t="s">
        <v>89</v>
      </c>
      <c r="E515" s="33" t="s">
        <v>81</v>
      </c>
      <c r="F515" s="33" t="s">
        <v>7</v>
      </c>
      <c r="G515" s="33" t="s">
        <v>7</v>
      </c>
      <c r="H515" s="33" t="s">
        <v>7</v>
      </c>
      <c r="I515" s="33" t="s">
        <v>8</v>
      </c>
      <c r="J515" s="33" t="s">
        <v>7</v>
      </c>
      <c r="K515" s="34">
        <v>0.8</v>
      </c>
      <c r="L515" s="34" t="str">
        <f>IF(Noms_de_les_cases45[[#This Row],[Nivell 
d''us (%)]]&gt;0.7,"Habitual",IF(Noms_de_les_cases45[[#This Row],[Nivell 
d''us (%)]]&lt;0.3,"Minoritari","Ocasional"))</f>
        <v>Habitual</v>
      </c>
      <c r="M515" s="33" t="s">
        <v>14</v>
      </c>
      <c r="N515" s="33" t="s">
        <v>17</v>
      </c>
      <c r="O515" t="s">
        <v>1222</v>
      </c>
      <c r="P515" t="s">
        <v>1228</v>
      </c>
    </row>
    <row r="516" spans="1:16" x14ac:dyDescent="0.35">
      <c r="A516" s="1">
        <f t="shared" si="9"/>
        <v>515</v>
      </c>
      <c r="B516" s="1" t="s">
        <v>880</v>
      </c>
      <c r="C516" t="s">
        <v>881</v>
      </c>
      <c r="D516" t="s">
        <v>181</v>
      </c>
      <c r="E516" s="33" t="s">
        <v>81</v>
      </c>
      <c r="F516" s="33" t="s">
        <v>7</v>
      </c>
      <c r="G516" s="33" t="s">
        <v>7</v>
      </c>
      <c r="H516" s="33" t="s">
        <v>7</v>
      </c>
      <c r="I516" s="33" t="s">
        <v>7</v>
      </c>
      <c r="J516" s="33" t="s">
        <v>8</v>
      </c>
      <c r="K516" s="34">
        <v>0.4</v>
      </c>
      <c r="L516" s="34" t="str">
        <f>IF(Noms_de_les_cases45[[#This Row],[Nivell 
d''us (%)]]&gt;0.7,"Habitual",IF(Noms_de_les_cases45[[#This Row],[Nivell 
d''us (%)]]&lt;0.3,"Minoritari","Ocasional"))</f>
        <v>Ocasional</v>
      </c>
      <c r="M516" s="33" t="s">
        <v>15</v>
      </c>
      <c r="N516" s="33" t="s">
        <v>17</v>
      </c>
      <c r="O516" t="s">
        <v>1221</v>
      </c>
      <c r="P516" t="s">
        <v>1270</v>
      </c>
    </row>
    <row r="517" spans="1:16" x14ac:dyDescent="0.35">
      <c r="A517" s="1">
        <f t="shared" si="9"/>
        <v>516</v>
      </c>
      <c r="B517" s="1" t="s">
        <v>391</v>
      </c>
      <c r="C517" t="s">
        <v>392</v>
      </c>
      <c r="D517" t="s">
        <v>86</v>
      </c>
      <c r="E517" s="33" t="s">
        <v>81</v>
      </c>
      <c r="F517" s="33" t="s">
        <v>7</v>
      </c>
      <c r="G517" s="33" t="s">
        <v>7</v>
      </c>
      <c r="H517" s="33" t="s">
        <v>7</v>
      </c>
      <c r="I517" s="33" t="s">
        <v>7</v>
      </c>
      <c r="J517" s="33" t="s">
        <v>7</v>
      </c>
      <c r="K517" s="34">
        <v>0.6</v>
      </c>
      <c r="L517" s="34" t="str">
        <f>IF(Noms_de_les_cases45[[#This Row],[Nivell 
d''us (%)]]&gt;0.7,"Habitual",IF(Noms_de_les_cases45[[#This Row],[Nivell 
d''us (%)]]&lt;0.3,"Minoritari","Ocasional"))</f>
        <v>Ocasional</v>
      </c>
      <c r="M517" s="33" t="s">
        <v>15</v>
      </c>
      <c r="N517" s="33" t="s">
        <v>18</v>
      </c>
      <c r="O517" t="s">
        <v>1218</v>
      </c>
      <c r="P517" t="s">
        <v>1268</v>
      </c>
    </row>
    <row r="518" spans="1:16" x14ac:dyDescent="0.35">
      <c r="A518" s="1">
        <f t="shared" si="9"/>
        <v>517</v>
      </c>
      <c r="B518" s="1" t="s">
        <v>1539</v>
      </c>
      <c r="C518" t="s">
        <v>419</v>
      </c>
      <c r="D518" t="s">
        <v>86</v>
      </c>
      <c r="E518" s="33" t="s">
        <v>81</v>
      </c>
      <c r="F518" s="33" t="s">
        <v>7</v>
      </c>
      <c r="G518" s="33" t="s">
        <v>7</v>
      </c>
      <c r="H518" s="33" t="s">
        <v>7</v>
      </c>
      <c r="I518" s="33" t="s">
        <v>8</v>
      </c>
      <c r="J518" s="33" t="s">
        <v>8</v>
      </c>
      <c r="K518" s="34">
        <v>0.2</v>
      </c>
      <c r="L518" s="34" t="str">
        <f>IF(Noms_de_les_cases45[[#This Row],[Nivell 
d''us (%)]]&gt;0.7,"Habitual",IF(Noms_de_les_cases45[[#This Row],[Nivell 
d''us (%)]]&lt;0.3,"Minoritari","Ocasional"))</f>
        <v>Minoritari</v>
      </c>
      <c r="M518" s="33" t="s">
        <v>14</v>
      </c>
      <c r="N518" s="33" t="s">
        <v>17</v>
      </c>
      <c r="O518" t="s">
        <v>1218</v>
      </c>
      <c r="P518" t="s">
        <v>1228</v>
      </c>
    </row>
    <row r="519" spans="1:16" x14ac:dyDescent="0.35">
      <c r="A519" s="1">
        <f t="shared" si="9"/>
        <v>518</v>
      </c>
      <c r="B519" s="1" t="s">
        <v>583</v>
      </c>
      <c r="C519" t="s">
        <v>584</v>
      </c>
      <c r="D519" t="s">
        <v>85</v>
      </c>
      <c r="E519" s="33" t="s">
        <v>81</v>
      </c>
      <c r="F519" s="33" t="s">
        <v>7</v>
      </c>
      <c r="G519" s="33" t="s">
        <v>7</v>
      </c>
      <c r="H519" s="33" t="s">
        <v>7</v>
      </c>
      <c r="I519" s="33" t="s">
        <v>7</v>
      </c>
      <c r="J519" s="33" t="s">
        <v>7</v>
      </c>
      <c r="K519" s="34">
        <v>0.8</v>
      </c>
      <c r="L519" s="34" t="str">
        <f>IF(Noms_de_les_cases45[[#This Row],[Nivell 
d''us (%)]]&gt;0.7,"Habitual",IF(Noms_de_les_cases45[[#This Row],[Nivell 
d''us (%)]]&lt;0.3,"Minoritari","Ocasional"))</f>
        <v>Habitual</v>
      </c>
      <c r="M519" s="33" t="s">
        <v>14</v>
      </c>
      <c r="N519" s="33" t="s">
        <v>17</v>
      </c>
      <c r="O519" t="s">
        <v>1218</v>
      </c>
      <c r="P519" t="s">
        <v>1228</v>
      </c>
    </row>
    <row r="520" spans="1:16" x14ac:dyDescent="0.35">
      <c r="A520" s="1">
        <f t="shared" si="9"/>
        <v>519</v>
      </c>
      <c r="B520" s="1" t="s">
        <v>134</v>
      </c>
      <c r="C520" t="s">
        <v>359</v>
      </c>
      <c r="D520" t="s">
        <v>92</v>
      </c>
      <c r="E520" s="33" t="s">
        <v>81</v>
      </c>
      <c r="F520" s="33" t="s">
        <v>7</v>
      </c>
      <c r="G520" s="33" t="s">
        <v>7</v>
      </c>
      <c r="H520" s="33" t="s">
        <v>7</v>
      </c>
      <c r="I520" s="33" t="s">
        <v>7</v>
      </c>
      <c r="J520" s="33" t="s">
        <v>7</v>
      </c>
      <c r="K520" s="34">
        <v>0.6</v>
      </c>
      <c r="L520" s="34" t="str">
        <f>IF(Noms_de_les_cases45[[#This Row],[Nivell 
d''us (%)]]&gt;0.7,"Habitual",IF(Noms_de_les_cases45[[#This Row],[Nivell 
d''us (%)]]&lt;0.3,"Minoritari","Ocasional"))</f>
        <v>Ocasional</v>
      </c>
      <c r="M520" s="33" t="s">
        <v>15</v>
      </c>
      <c r="N520" s="33" t="s">
        <v>19</v>
      </c>
      <c r="O520" t="s">
        <v>1218</v>
      </c>
      <c r="P520" t="s">
        <v>1273</v>
      </c>
    </row>
    <row r="521" spans="1:16" x14ac:dyDescent="0.35">
      <c r="A521" s="1">
        <f t="shared" si="9"/>
        <v>520</v>
      </c>
      <c r="B521" s="1" t="s">
        <v>26</v>
      </c>
      <c r="C521" t="s">
        <v>27</v>
      </c>
      <c r="D521" t="s">
        <v>24</v>
      </c>
      <c r="E521" s="33" t="s">
        <v>81</v>
      </c>
      <c r="F521" s="33" t="s">
        <v>7</v>
      </c>
      <c r="G521" s="33" t="s">
        <v>7</v>
      </c>
      <c r="H521" s="33" t="s">
        <v>7</v>
      </c>
      <c r="I521" s="33" t="s">
        <v>7</v>
      </c>
      <c r="J521" s="33" t="s">
        <v>7</v>
      </c>
      <c r="K521" s="34">
        <v>0.8</v>
      </c>
      <c r="L521" s="34" t="str">
        <f>IF(Noms_de_les_cases45[[#This Row],[Nivell 
d''us (%)]]&gt;0.7,"Habitual",IF(Noms_de_les_cases45[[#This Row],[Nivell 
d''us (%)]]&lt;0.3,"Minoritari","Ocasional"))</f>
        <v>Habitual</v>
      </c>
      <c r="M521" s="33" t="s">
        <v>15</v>
      </c>
      <c r="N521" s="33" t="s">
        <v>17</v>
      </c>
      <c r="O521" t="s">
        <v>1218</v>
      </c>
      <c r="P521" t="s">
        <v>1268</v>
      </c>
    </row>
    <row r="522" spans="1:16" x14ac:dyDescent="0.35">
      <c r="A522" s="1">
        <f t="shared" si="9"/>
        <v>521</v>
      </c>
      <c r="B522" s="1" t="s">
        <v>33</v>
      </c>
      <c r="C522" t="s">
        <v>10</v>
      </c>
      <c r="D522" t="s">
        <v>6</v>
      </c>
      <c r="E522" s="33" t="s">
        <v>81</v>
      </c>
      <c r="F522" s="33" t="s">
        <v>7</v>
      </c>
      <c r="G522" s="33" t="s">
        <v>7</v>
      </c>
      <c r="H522" s="33" t="s">
        <v>7</v>
      </c>
      <c r="I522" s="33" t="s">
        <v>8</v>
      </c>
      <c r="J522" s="33" t="s">
        <v>8</v>
      </c>
      <c r="K522" s="34">
        <v>0.4</v>
      </c>
      <c r="L522" s="34" t="str">
        <f>IF(Noms_de_les_cases45[[#This Row],[Nivell 
d''us (%)]]&gt;0.7,"Habitual",IF(Noms_de_les_cases45[[#This Row],[Nivell 
d''us (%)]]&lt;0.3,"Minoritari","Ocasional"))</f>
        <v>Ocasional</v>
      </c>
      <c r="M522" s="33" t="s">
        <v>14</v>
      </c>
      <c r="N522" s="33" t="s">
        <v>19</v>
      </c>
      <c r="O522" t="s">
        <v>1220</v>
      </c>
      <c r="P522" t="s">
        <v>1229</v>
      </c>
    </row>
    <row r="523" spans="1:16" x14ac:dyDescent="0.35">
      <c r="A523" s="1">
        <f t="shared" si="9"/>
        <v>522</v>
      </c>
      <c r="B523" s="1" t="s">
        <v>1260</v>
      </c>
      <c r="C523" t="s">
        <v>761</v>
      </c>
      <c r="D523" t="s">
        <v>24</v>
      </c>
      <c r="E523" s="33" t="s">
        <v>81</v>
      </c>
      <c r="F523" s="33" t="s">
        <v>7</v>
      </c>
      <c r="G523" s="33" t="s">
        <v>8</v>
      </c>
      <c r="H523" s="33" t="s">
        <v>7</v>
      </c>
      <c r="I523" s="33" t="s">
        <v>8</v>
      </c>
      <c r="J523" s="33" t="s">
        <v>8</v>
      </c>
      <c r="K523" s="34">
        <v>0.2</v>
      </c>
      <c r="L523" s="34" t="str">
        <f>IF(Noms_de_les_cases45[[#This Row],[Nivell 
d''us (%)]]&gt;0.7,"Habitual",IF(Noms_de_les_cases45[[#This Row],[Nivell 
d''us (%)]]&lt;0.3,"Minoritari","Ocasional"))</f>
        <v>Minoritari</v>
      </c>
      <c r="M523" s="33" t="s">
        <v>15</v>
      </c>
      <c r="N523" s="33" t="s">
        <v>17</v>
      </c>
      <c r="O523" t="s">
        <v>1221</v>
      </c>
      <c r="P523" t="s">
        <v>1273</v>
      </c>
    </row>
    <row r="524" spans="1:16" x14ac:dyDescent="0.35">
      <c r="A524" s="1">
        <f t="shared" si="9"/>
        <v>523</v>
      </c>
      <c r="B524" s="1" t="s">
        <v>705</v>
      </c>
      <c r="C524" t="s">
        <v>706</v>
      </c>
      <c r="D524" t="s">
        <v>84</v>
      </c>
      <c r="E524" s="33" t="s">
        <v>81</v>
      </c>
      <c r="F524" s="33" t="s">
        <v>7</v>
      </c>
      <c r="G524" s="33" t="s">
        <v>7</v>
      </c>
      <c r="H524" s="33" t="s">
        <v>7</v>
      </c>
      <c r="I524" s="33" t="s">
        <v>7</v>
      </c>
      <c r="J524" s="33" t="s">
        <v>7</v>
      </c>
      <c r="K524" s="34">
        <v>0.8</v>
      </c>
      <c r="L524" s="34" t="str">
        <f>IF(Noms_de_les_cases45[[#This Row],[Nivell 
d''us (%)]]&gt;0.7,"Habitual",IF(Noms_de_les_cases45[[#This Row],[Nivell 
d''us (%)]]&lt;0.3,"Minoritari","Ocasional"))</f>
        <v>Habitual</v>
      </c>
      <c r="M524" s="33" t="s">
        <v>16</v>
      </c>
      <c r="N524" s="33" t="s">
        <v>17</v>
      </c>
      <c r="O524" t="s">
        <v>1221</v>
      </c>
      <c r="P524" t="s">
        <v>1239</v>
      </c>
    </row>
    <row r="525" spans="1:16" x14ac:dyDescent="0.35">
      <c r="A525" s="1">
        <f t="shared" si="9"/>
        <v>524</v>
      </c>
      <c r="B525" s="1" t="s">
        <v>844</v>
      </c>
      <c r="C525" t="s">
        <v>843</v>
      </c>
      <c r="D525" t="s">
        <v>181</v>
      </c>
      <c r="E525" s="33" t="s">
        <v>81</v>
      </c>
      <c r="F525" s="33" t="s">
        <v>7</v>
      </c>
      <c r="G525" s="33" t="s">
        <v>7</v>
      </c>
      <c r="H525" s="33" t="s">
        <v>7</v>
      </c>
      <c r="I525" s="33" t="s">
        <v>8</v>
      </c>
      <c r="J525" s="33" t="s">
        <v>7</v>
      </c>
      <c r="K525" s="34">
        <v>0.6</v>
      </c>
      <c r="L525" s="34" t="str">
        <f>IF(Noms_de_les_cases45[[#This Row],[Nivell 
d''us (%)]]&gt;0.7,"Habitual",IF(Noms_de_les_cases45[[#This Row],[Nivell 
d''us (%)]]&lt;0.3,"Minoritari","Ocasional"))</f>
        <v>Ocasional</v>
      </c>
      <c r="M525" s="33" t="s">
        <v>15</v>
      </c>
      <c r="N525" s="33" t="s">
        <v>17</v>
      </c>
      <c r="O525" t="s">
        <v>1221</v>
      </c>
      <c r="P525" t="s">
        <v>1239</v>
      </c>
    </row>
    <row r="526" spans="1:16" x14ac:dyDescent="0.35">
      <c r="A526" s="1">
        <f t="shared" si="9"/>
        <v>525</v>
      </c>
      <c r="B526" s="1" t="s">
        <v>44</v>
      </c>
      <c r="C526" t="s">
        <v>45</v>
      </c>
      <c r="D526" t="s">
        <v>6</v>
      </c>
      <c r="E526" s="33" t="s">
        <v>81</v>
      </c>
      <c r="F526" s="33" t="s">
        <v>7</v>
      </c>
      <c r="G526" s="33" t="s">
        <v>7</v>
      </c>
      <c r="H526" s="33" t="s">
        <v>7</v>
      </c>
      <c r="I526" s="33" t="s">
        <v>7</v>
      </c>
      <c r="J526" s="33" t="s">
        <v>7</v>
      </c>
      <c r="K526" s="34">
        <v>0.8</v>
      </c>
      <c r="L526" s="34" t="str">
        <f>IF(Noms_de_les_cases45[[#This Row],[Nivell 
d''us (%)]]&gt;0.7,"Habitual",IF(Noms_de_les_cases45[[#This Row],[Nivell 
d''us (%)]]&lt;0.3,"Minoritari","Ocasional"))</f>
        <v>Habitual</v>
      </c>
      <c r="M526" s="33" t="s">
        <v>16</v>
      </c>
      <c r="N526" s="33" t="s">
        <v>17</v>
      </c>
      <c r="O526" t="s">
        <v>1221</v>
      </c>
      <c r="P526" t="s">
        <v>1239</v>
      </c>
    </row>
    <row r="527" spans="1:16" x14ac:dyDescent="0.35">
      <c r="A527" s="1">
        <f t="shared" si="9"/>
        <v>526</v>
      </c>
      <c r="B527" s="1" t="s">
        <v>937</v>
      </c>
      <c r="C527" t="s">
        <v>936</v>
      </c>
      <c r="D527" t="s">
        <v>89</v>
      </c>
      <c r="E527" s="33" t="s">
        <v>81</v>
      </c>
      <c r="F527" s="33" t="s">
        <v>7</v>
      </c>
      <c r="G527" s="33" t="s">
        <v>7</v>
      </c>
      <c r="H527" s="33" t="s">
        <v>7</v>
      </c>
      <c r="I527" s="33" t="s">
        <v>8</v>
      </c>
      <c r="J527" s="33" t="s">
        <v>7</v>
      </c>
      <c r="K527" s="34">
        <v>0.6</v>
      </c>
      <c r="L527" s="34" t="str">
        <f>IF(Noms_de_les_cases45[[#This Row],[Nivell 
d''us (%)]]&gt;0.7,"Habitual",IF(Noms_de_les_cases45[[#This Row],[Nivell 
d''us (%)]]&lt;0.3,"Minoritari","Ocasional"))</f>
        <v>Ocasional</v>
      </c>
      <c r="M527" s="33" t="s">
        <v>15</v>
      </c>
      <c r="N527" s="33" t="s">
        <v>17</v>
      </c>
      <c r="O527" t="s">
        <v>1221</v>
      </c>
      <c r="P527" t="s">
        <v>1270</v>
      </c>
    </row>
    <row r="528" spans="1:16" x14ac:dyDescent="0.35">
      <c r="A528" s="1">
        <f t="shared" si="9"/>
        <v>527</v>
      </c>
      <c r="B528" s="1" t="s">
        <v>352</v>
      </c>
      <c r="C528" t="s">
        <v>353</v>
      </c>
      <c r="D528" t="s">
        <v>92</v>
      </c>
      <c r="E528" s="33" t="s">
        <v>81</v>
      </c>
      <c r="F528" s="33" t="s">
        <v>7</v>
      </c>
      <c r="G528" s="33" t="s">
        <v>7</v>
      </c>
      <c r="H528" s="33" t="s">
        <v>8</v>
      </c>
      <c r="I528" s="33" t="s">
        <v>7</v>
      </c>
      <c r="J528" s="33" t="s">
        <v>8</v>
      </c>
      <c r="K528" s="34">
        <v>0.2</v>
      </c>
      <c r="L528" s="34" t="str">
        <f>IF(Noms_de_les_cases45[[#This Row],[Nivell 
d''us (%)]]&gt;0.7,"Habitual",IF(Noms_de_les_cases45[[#This Row],[Nivell 
d''us (%)]]&lt;0.3,"Minoritari","Ocasional"))</f>
        <v>Minoritari</v>
      </c>
      <c r="M528" s="33" t="s">
        <v>15</v>
      </c>
      <c r="N528" s="33" t="s">
        <v>17</v>
      </c>
      <c r="O528" t="s">
        <v>1218</v>
      </c>
      <c r="P528" t="s">
        <v>1268</v>
      </c>
    </row>
    <row r="529" spans="1:16" x14ac:dyDescent="0.35">
      <c r="A529" s="1">
        <f t="shared" si="9"/>
        <v>528</v>
      </c>
      <c r="B529" s="1" t="s">
        <v>68</v>
      </c>
      <c r="C529" t="s">
        <v>67</v>
      </c>
      <c r="D529" t="s">
        <v>6</v>
      </c>
      <c r="E529" s="33" t="s">
        <v>81</v>
      </c>
      <c r="F529" s="33" t="s">
        <v>7</v>
      </c>
      <c r="G529" s="33" t="s">
        <v>7</v>
      </c>
      <c r="H529" s="33" t="s">
        <v>7</v>
      </c>
      <c r="I529" s="33" t="s">
        <v>8</v>
      </c>
      <c r="J529" s="33" t="s">
        <v>8</v>
      </c>
      <c r="K529" s="34">
        <v>0.2</v>
      </c>
      <c r="L529" s="34" t="str">
        <f>IF(Noms_de_les_cases45[[#This Row],[Nivell 
d''us (%)]]&gt;0.7,"Habitual",IF(Noms_de_les_cases45[[#This Row],[Nivell 
d''us (%)]]&lt;0.3,"Minoritari","Ocasional"))</f>
        <v>Minoritari</v>
      </c>
      <c r="M529" s="33" t="s">
        <v>78</v>
      </c>
      <c r="N529" s="33" t="s">
        <v>17</v>
      </c>
      <c r="O529" t="s">
        <v>1218</v>
      </c>
      <c r="P529" t="s">
        <v>1224</v>
      </c>
    </row>
    <row r="530" spans="1:16" x14ac:dyDescent="0.35">
      <c r="A530" s="1">
        <f t="shared" si="9"/>
        <v>529</v>
      </c>
      <c r="B530" s="1" t="s">
        <v>852</v>
      </c>
      <c r="C530" t="s">
        <v>847</v>
      </c>
      <c r="D530" t="s">
        <v>181</v>
      </c>
      <c r="E530" s="33" t="s">
        <v>81</v>
      </c>
      <c r="F530" s="33" t="s">
        <v>7</v>
      </c>
      <c r="G530" s="33" t="s">
        <v>8</v>
      </c>
      <c r="H530" s="33" t="s">
        <v>7</v>
      </c>
      <c r="I530" s="33" t="s">
        <v>8</v>
      </c>
      <c r="J530" s="33" t="s">
        <v>7</v>
      </c>
      <c r="K530" s="34">
        <v>0.6</v>
      </c>
      <c r="L530" s="34" t="str">
        <f>IF(Noms_de_les_cases45[[#This Row],[Nivell 
d''us (%)]]&gt;0.7,"Habitual",IF(Noms_de_les_cases45[[#This Row],[Nivell 
d''us (%)]]&lt;0.3,"Minoritari","Ocasional"))</f>
        <v>Ocasional</v>
      </c>
      <c r="M530" s="33" t="s">
        <v>78</v>
      </c>
      <c r="N530" s="33" t="s">
        <v>17</v>
      </c>
      <c r="O530" t="s">
        <v>1219</v>
      </c>
      <c r="P530" t="s">
        <v>1226</v>
      </c>
    </row>
    <row r="531" spans="1:16" x14ac:dyDescent="0.35">
      <c r="A531" s="1">
        <f t="shared" si="9"/>
        <v>530</v>
      </c>
      <c r="B531" s="1" t="s">
        <v>285</v>
      </c>
      <c r="C531" t="s">
        <v>286</v>
      </c>
      <c r="D531" t="s">
        <v>92</v>
      </c>
      <c r="E531" s="33" t="s">
        <v>81</v>
      </c>
      <c r="F531" s="33" t="s">
        <v>7</v>
      </c>
      <c r="G531" s="33" t="s">
        <v>7</v>
      </c>
      <c r="H531" s="33" t="s">
        <v>7</v>
      </c>
      <c r="I531" s="33" t="s">
        <v>7</v>
      </c>
      <c r="J531" s="33" t="s">
        <v>7</v>
      </c>
      <c r="K531" s="34">
        <v>0.8</v>
      </c>
      <c r="L531" s="34" t="str">
        <f>IF(Noms_de_les_cases45[[#This Row],[Nivell 
d''us (%)]]&gt;0.7,"Habitual",IF(Noms_de_les_cases45[[#This Row],[Nivell 
d''us (%)]]&lt;0.3,"Minoritari","Ocasional"))</f>
        <v>Habitual</v>
      </c>
      <c r="M531" s="33" t="s">
        <v>78</v>
      </c>
      <c r="N531" s="33" t="s">
        <v>17</v>
      </c>
      <c r="O531" t="s">
        <v>1219</v>
      </c>
      <c r="P531" t="s">
        <v>1226</v>
      </c>
    </row>
    <row r="532" spans="1:16" x14ac:dyDescent="0.35">
      <c r="A532" s="1">
        <f t="shared" si="9"/>
        <v>531</v>
      </c>
      <c r="B532" s="1" t="s">
        <v>488</v>
      </c>
      <c r="C532" t="s">
        <v>489</v>
      </c>
      <c r="D532" t="s">
        <v>87</v>
      </c>
      <c r="E532" s="33" t="s">
        <v>81</v>
      </c>
      <c r="F532" s="33" t="s">
        <v>7</v>
      </c>
      <c r="G532" s="33" t="s">
        <v>7</v>
      </c>
      <c r="H532" s="33" t="s">
        <v>7</v>
      </c>
      <c r="I532" s="33" t="s">
        <v>7</v>
      </c>
      <c r="J532" s="33" t="s">
        <v>7</v>
      </c>
      <c r="K532" s="34">
        <v>0.6</v>
      </c>
      <c r="L532" s="34" t="str">
        <f>IF(Noms_de_les_cases45[[#This Row],[Nivell 
d''us (%)]]&gt;0.7,"Habitual",IF(Noms_de_les_cases45[[#This Row],[Nivell 
d''us (%)]]&lt;0.3,"Minoritari","Ocasional"))</f>
        <v>Ocasional</v>
      </c>
      <c r="M532" s="33" t="s">
        <v>78</v>
      </c>
      <c r="N532" s="33" t="s">
        <v>17</v>
      </c>
      <c r="O532" t="s">
        <v>1219</v>
      </c>
      <c r="P532" t="s">
        <v>1225</v>
      </c>
    </row>
    <row r="533" spans="1:16" x14ac:dyDescent="0.35">
      <c r="A533" s="1">
        <f t="shared" si="9"/>
        <v>532</v>
      </c>
      <c r="B533" s="1" t="s">
        <v>287</v>
      </c>
      <c r="C533" t="s">
        <v>286</v>
      </c>
      <c r="D533" t="s">
        <v>92</v>
      </c>
      <c r="E533" s="33" t="s">
        <v>81</v>
      </c>
      <c r="F533" s="33" t="s">
        <v>7</v>
      </c>
      <c r="G533" s="33" t="s">
        <v>7</v>
      </c>
      <c r="H533" s="33" t="s">
        <v>7</v>
      </c>
      <c r="I533" s="33" t="s">
        <v>8</v>
      </c>
      <c r="J533" s="33" t="s">
        <v>7</v>
      </c>
      <c r="K533" s="34">
        <v>0.6</v>
      </c>
      <c r="L533" s="34" t="str">
        <f>IF(Noms_de_les_cases45[[#This Row],[Nivell 
d''us (%)]]&gt;0.7,"Habitual",IF(Noms_de_les_cases45[[#This Row],[Nivell 
d''us (%)]]&lt;0.3,"Minoritari","Ocasional"))</f>
        <v>Ocasional</v>
      </c>
      <c r="M533" s="33" t="s">
        <v>15</v>
      </c>
      <c r="N533" s="33" t="s">
        <v>19</v>
      </c>
      <c r="O533" t="s">
        <v>1220</v>
      </c>
      <c r="P533" t="s">
        <v>1227</v>
      </c>
    </row>
    <row r="534" spans="1:16" x14ac:dyDescent="0.35">
      <c r="A534" s="1">
        <f t="shared" si="9"/>
        <v>533</v>
      </c>
      <c r="B534" s="1" t="s">
        <v>916</v>
      </c>
      <c r="C534" t="s">
        <v>917</v>
      </c>
      <c r="D534" t="s">
        <v>89</v>
      </c>
      <c r="E534" s="33" t="s">
        <v>81</v>
      </c>
      <c r="F534" s="33" t="s">
        <v>7</v>
      </c>
      <c r="G534" s="33" t="s">
        <v>7</v>
      </c>
      <c r="H534" s="33" t="s">
        <v>7</v>
      </c>
      <c r="I534" s="33" t="s">
        <v>7</v>
      </c>
      <c r="J534" s="33" t="s">
        <v>7</v>
      </c>
      <c r="K534" s="34">
        <v>0.6</v>
      </c>
      <c r="L534" s="34" t="str">
        <f>IF(Noms_de_les_cases45[[#This Row],[Nivell 
d''us (%)]]&gt;0.7,"Habitual",IF(Noms_de_les_cases45[[#This Row],[Nivell 
d''us (%)]]&lt;0.3,"Minoritari","Ocasional"))</f>
        <v>Ocasional</v>
      </c>
      <c r="M534" s="33" t="s">
        <v>15</v>
      </c>
      <c r="N534" s="33" t="s">
        <v>17</v>
      </c>
      <c r="O534" t="s">
        <v>1218</v>
      </c>
      <c r="P534" t="s">
        <v>1268</v>
      </c>
    </row>
    <row r="535" spans="1:16" x14ac:dyDescent="0.35">
      <c r="A535" s="1">
        <f t="shared" si="9"/>
        <v>534</v>
      </c>
      <c r="B535" s="1" t="s">
        <v>1342</v>
      </c>
      <c r="C535" t="s">
        <v>934</v>
      </c>
      <c r="D535" t="s">
        <v>89</v>
      </c>
      <c r="E535" s="33" t="s">
        <v>81</v>
      </c>
      <c r="F535" s="33" t="s">
        <v>7</v>
      </c>
      <c r="G535" s="33" t="s">
        <v>7</v>
      </c>
      <c r="H535" s="33" t="s">
        <v>7</v>
      </c>
      <c r="I535" s="33" t="s">
        <v>7</v>
      </c>
      <c r="J535" s="33" t="s">
        <v>7</v>
      </c>
      <c r="K535" s="34">
        <v>0.6</v>
      </c>
      <c r="L535" s="34" t="str">
        <f>IF(Noms_de_les_cases45[[#This Row],[Nivell 
d''us (%)]]&gt;0.7,"Habitual",IF(Noms_de_les_cases45[[#This Row],[Nivell 
d''us (%)]]&lt;0.3,"Minoritari","Ocasional"))</f>
        <v>Ocasional</v>
      </c>
      <c r="M535" s="33" t="s">
        <v>15</v>
      </c>
      <c r="N535" s="33" t="s">
        <v>17</v>
      </c>
      <c r="O535" t="s">
        <v>1235</v>
      </c>
      <c r="P535" t="s">
        <v>1268</v>
      </c>
    </row>
    <row r="536" spans="1:16" x14ac:dyDescent="0.35">
      <c r="A536" s="1">
        <f t="shared" si="9"/>
        <v>535</v>
      </c>
      <c r="B536" s="1" t="s">
        <v>362</v>
      </c>
      <c r="C536" t="s">
        <v>363</v>
      </c>
      <c r="D536" t="s">
        <v>92</v>
      </c>
      <c r="E536" s="33" t="s">
        <v>81</v>
      </c>
      <c r="F536" s="33" t="s">
        <v>7</v>
      </c>
      <c r="G536" s="33" t="s">
        <v>7</v>
      </c>
      <c r="H536" s="33" t="s">
        <v>7</v>
      </c>
      <c r="I536" s="33" t="s">
        <v>7</v>
      </c>
      <c r="J536" s="33" t="s">
        <v>8</v>
      </c>
      <c r="K536" s="34">
        <v>0.4</v>
      </c>
      <c r="L536" s="34" t="str">
        <f>IF(Noms_de_les_cases45[[#This Row],[Nivell 
d''us (%)]]&gt;0.7,"Habitual",IF(Noms_de_les_cases45[[#This Row],[Nivell 
d''us (%)]]&lt;0.3,"Minoritari","Ocasional"))</f>
        <v>Ocasional</v>
      </c>
      <c r="M536" s="33" t="s">
        <v>78</v>
      </c>
      <c r="N536" s="33" t="s">
        <v>17</v>
      </c>
      <c r="O536" t="s">
        <v>1235</v>
      </c>
      <c r="P536" t="s">
        <v>1226</v>
      </c>
    </row>
    <row r="537" spans="1:16" x14ac:dyDescent="0.35">
      <c r="A537" s="1">
        <f t="shared" si="9"/>
        <v>536</v>
      </c>
      <c r="B537" s="1" t="s">
        <v>904</v>
      </c>
      <c r="C537" t="s">
        <v>905</v>
      </c>
      <c r="D537" t="s">
        <v>181</v>
      </c>
      <c r="E537" s="33" t="s">
        <v>81</v>
      </c>
      <c r="F537" s="33" t="s">
        <v>7</v>
      </c>
      <c r="G537" s="33" t="s">
        <v>7</v>
      </c>
      <c r="H537" s="33" t="s">
        <v>7</v>
      </c>
      <c r="I537" s="33" t="s">
        <v>7</v>
      </c>
      <c r="J537" s="33" t="s">
        <v>7</v>
      </c>
      <c r="K537" s="34">
        <v>0.8</v>
      </c>
      <c r="L537" s="34" t="str">
        <f>IF(Noms_de_les_cases45[[#This Row],[Nivell 
d''us (%)]]&gt;0.7,"Habitual",IF(Noms_de_les_cases45[[#This Row],[Nivell 
d''us (%)]]&lt;0.3,"Minoritari","Ocasional"))</f>
        <v>Habitual</v>
      </c>
      <c r="M537" s="33" t="s">
        <v>15</v>
      </c>
      <c r="N537" s="33" t="s">
        <v>17</v>
      </c>
      <c r="O537" t="s">
        <v>1218</v>
      </c>
      <c r="P537" t="s">
        <v>1268</v>
      </c>
    </row>
    <row r="538" spans="1:16" x14ac:dyDescent="0.35">
      <c r="A538" s="1">
        <f t="shared" si="9"/>
        <v>537</v>
      </c>
      <c r="B538" s="1" t="s">
        <v>735</v>
      </c>
      <c r="C538" t="s">
        <v>734</v>
      </c>
      <c r="D538" t="s">
        <v>84</v>
      </c>
      <c r="E538" s="33" t="s">
        <v>81</v>
      </c>
      <c r="F538" s="33" t="s">
        <v>7</v>
      </c>
      <c r="G538" s="33" t="s">
        <v>7</v>
      </c>
      <c r="H538" s="33" t="s">
        <v>7</v>
      </c>
      <c r="I538" s="33" t="s">
        <v>8</v>
      </c>
      <c r="J538" s="33" t="s">
        <v>8</v>
      </c>
      <c r="K538" s="34">
        <v>0.4</v>
      </c>
      <c r="L538" s="34" t="str">
        <f>IF(Noms_de_les_cases45[[#This Row],[Nivell 
d''us (%)]]&gt;0.7,"Habitual",IF(Noms_de_les_cases45[[#This Row],[Nivell 
d''us (%)]]&lt;0.3,"Minoritari","Ocasional"))</f>
        <v>Ocasional</v>
      </c>
      <c r="M538" s="33" t="s">
        <v>78</v>
      </c>
      <c r="N538" s="33" t="s">
        <v>17</v>
      </c>
      <c r="O538" t="s">
        <v>1218</v>
      </c>
      <c r="P538" t="s">
        <v>1224</v>
      </c>
    </row>
    <row r="539" spans="1:16" x14ac:dyDescent="0.35">
      <c r="A539" s="1">
        <f t="shared" si="9"/>
        <v>538</v>
      </c>
      <c r="B539" s="1" t="s">
        <v>143</v>
      </c>
      <c r="C539" s="8" t="s">
        <v>142</v>
      </c>
      <c r="D539" t="s">
        <v>90</v>
      </c>
      <c r="E539" s="33" t="s">
        <v>81</v>
      </c>
      <c r="F539" s="33" t="s">
        <v>7</v>
      </c>
      <c r="G539" s="33" t="s">
        <v>7</v>
      </c>
      <c r="H539" s="33" t="s">
        <v>8</v>
      </c>
      <c r="I539" s="33" t="s">
        <v>8</v>
      </c>
      <c r="J539" s="33" t="s">
        <v>8</v>
      </c>
      <c r="K539" s="34">
        <v>0.2</v>
      </c>
      <c r="L539" s="34" t="str">
        <f>IF(Noms_de_les_cases45[[#This Row],[Nivell 
d''us (%)]]&gt;0.7,"Habitual",IF(Noms_de_les_cases45[[#This Row],[Nivell 
d''us (%)]]&lt;0.3,"Minoritari","Ocasional"))</f>
        <v>Minoritari</v>
      </c>
      <c r="M539" s="33" t="s">
        <v>14</v>
      </c>
      <c r="N539" s="33" t="s">
        <v>19</v>
      </c>
      <c r="O539" t="s">
        <v>1218</v>
      </c>
      <c r="P539" t="s">
        <v>1228</v>
      </c>
    </row>
    <row r="540" spans="1:16" x14ac:dyDescent="0.35">
      <c r="A540" s="1">
        <f t="shared" si="9"/>
        <v>539</v>
      </c>
      <c r="B540" s="1" t="s">
        <v>1060</v>
      </c>
      <c r="C540" t="s">
        <v>921</v>
      </c>
      <c r="D540" t="s">
        <v>89</v>
      </c>
      <c r="E540" s="33" t="s">
        <v>81</v>
      </c>
      <c r="F540" s="33" t="s">
        <v>7</v>
      </c>
      <c r="G540" s="33" t="s">
        <v>7</v>
      </c>
      <c r="H540" s="33" t="s">
        <v>7</v>
      </c>
      <c r="I540" s="33" t="s">
        <v>8</v>
      </c>
      <c r="J540" s="33" t="s">
        <v>8</v>
      </c>
      <c r="K540" s="34">
        <v>0.4</v>
      </c>
      <c r="L540" s="34" t="str">
        <f>IF(Noms_de_les_cases45[[#This Row],[Nivell 
d''us (%)]]&gt;0.7,"Habitual",IF(Noms_de_les_cases45[[#This Row],[Nivell 
d''us (%)]]&lt;0.3,"Minoritari","Ocasional"))</f>
        <v>Ocasional</v>
      </c>
      <c r="M540" s="33" t="s">
        <v>15</v>
      </c>
      <c r="N540" s="33" t="s">
        <v>20</v>
      </c>
      <c r="O540" t="s">
        <v>1218</v>
      </c>
      <c r="P540" t="s">
        <v>1268</v>
      </c>
    </row>
    <row r="541" spans="1:16" x14ac:dyDescent="0.35">
      <c r="A541" s="1">
        <f t="shared" si="9"/>
        <v>540</v>
      </c>
      <c r="B541" s="1" t="s">
        <v>330</v>
      </c>
      <c r="C541" t="s">
        <v>331</v>
      </c>
      <c r="D541" t="s">
        <v>92</v>
      </c>
      <c r="E541" s="33" t="s">
        <v>81</v>
      </c>
      <c r="F541" s="33" t="s">
        <v>7</v>
      </c>
      <c r="G541" s="33" t="s">
        <v>7</v>
      </c>
      <c r="H541" s="33" t="s">
        <v>7</v>
      </c>
      <c r="I541" s="33" t="s">
        <v>7</v>
      </c>
      <c r="J541" s="33" t="s">
        <v>8</v>
      </c>
      <c r="K541" s="34">
        <v>0.4</v>
      </c>
      <c r="L541" s="34" t="str">
        <f>IF(Noms_de_les_cases45[[#This Row],[Nivell 
d''us (%)]]&gt;0.7,"Habitual",IF(Noms_de_les_cases45[[#This Row],[Nivell 
d''us (%)]]&lt;0.3,"Minoritari","Ocasional"))</f>
        <v>Ocasional</v>
      </c>
      <c r="M541" s="33" t="s">
        <v>14</v>
      </c>
      <c r="N541" s="33" t="s">
        <v>19</v>
      </c>
      <c r="O541" t="s">
        <v>1218</v>
      </c>
      <c r="P541" t="s">
        <v>1228</v>
      </c>
    </row>
    <row r="542" spans="1:16" x14ac:dyDescent="0.35">
      <c r="A542" s="1">
        <f t="shared" si="9"/>
        <v>541</v>
      </c>
      <c r="B542" s="1" t="s">
        <v>708</v>
      </c>
      <c r="C542" t="s">
        <v>709</v>
      </c>
      <c r="D542" t="s">
        <v>84</v>
      </c>
      <c r="E542" s="33" t="s">
        <v>81</v>
      </c>
      <c r="F542" s="33" t="s">
        <v>7</v>
      </c>
      <c r="G542" s="33" t="s">
        <v>7</v>
      </c>
      <c r="H542" s="33" t="s">
        <v>7</v>
      </c>
      <c r="I542" s="33" t="s">
        <v>7</v>
      </c>
      <c r="J542" s="33" t="s">
        <v>7</v>
      </c>
      <c r="K542" s="34">
        <v>0.8</v>
      </c>
      <c r="L542" s="34" t="str">
        <f>IF(Noms_de_les_cases45[[#This Row],[Nivell 
d''us (%)]]&gt;0.7,"Habitual",IF(Noms_de_les_cases45[[#This Row],[Nivell 
d''us (%)]]&lt;0.3,"Minoritari","Ocasional"))</f>
        <v>Habitual</v>
      </c>
      <c r="M542" s="33" t="s">
        <v>38</v>
      </c>
      <c r="N542" s="33" t="s">
        <v>17</v>
      </c>
      <c r="O542" t="s">
        <v>1218</v>
      </c>
      <c r="P542" t="s">
        <v>1268</v>
      </c>
    </row>
    <row r="543" spans="1:16" x14ac:dyDescent="0.35">
      <c r="A543" s="1">
        <f t="shared" si="9"/>
        <v>542</v>
      </c>
      <c r="B543" s="1" t="s">
        <v>1463</v>
      </c>
      <c r="C543" t="s">
        <v>939</v>
      </c>
      <c r="D543" t="s">
        <v>89</v>
      </c>
      <c r="E543" s="33" t="s">
        <v>81</v>
      </c>
      <c r="F543" s="33" t="s">
        <v>7</v>
      </c>
      <c r="G543" s="33" t="s">
        <v>7</v>
      </c>
      <c r="H543" s="33" t="s">
        <v>7</v>
      </c>
      <c r="I543" s="33" t="s">
        <v>8</v>
      </c>
      <c r="J543" s="33" t="s">
        <v>8</v>
      </c>
      <c r="K543" s="34">
        <v>0.2</v>
      </c>
      <c r="L543" s="34" t="str">
        <f>IF(Noms_de_les_cases45[[#This Row],[Nivell 
d''us (%)]]&gt;0.7,"Habitual",IF(Noms_de_les_cases45[[#This Row],[Nivell 
d''us (%)]]&lt;0.3,"Minoritari","Ocasional"))</f>
        <v>Minoritari</v>
      </c>
      <c r="M543" s="33" t="s">
        <v>14</v>
      </c>
      <c r="N543" s="33" t="s">
        <v>17</v>
      </c>
      <c r="O543" t="s">
        <v>1218</v>
      </c>
      <c r="P543" t="s">
        <v>1268</v>
      </c>
    </row>
    <row r="544" spans="1:16" x14ac:dyDescent="0.35">
      <c r="A544" s="1">
        <f t="shared" si="9"/>
        <v>543</v>
      </c>
      <c r="B544" s="1" t="s">
        <v>34</v>
      </c>
      <c r="C544" t="s">
        <v>31</v>
      </c>
      <c r="D544" t="s">
        <v>24</v>
      </c>
      <c r="E544" s="33" t="s">
        <v>81</v>
      </c>
      <c r="F544" s="33" t="s">
        <v>7</v>
      </c>
      <c r="G544" s="33" t="s">
        <v>7</v>
      </c>
      <c r="H544" s="33" t="s">
        <v>7</v>
      </c>
      <c r="I544" s="33" t="s">
        <v>8</v>
      </c>
      <c r="J544" s="33" t="s">
        <v>8</v>
      </c>
      <c r="K544" s="34">
        <v>0.4</v>
      </c>
      <c r="L544" s="34" t="str">
        <f>IF(Noms_de_les_cases45[[#This Row],[Nivell 
d''us (%)]]&gt;0.7,"Habitual",IF(Noms_de_les_cases45[[#This Row],[Nivell 
d''us (%)]]&lt;0.3,"Minoritari","Ocasional"))</f>
        <v>Ocasional</v>
      </c>
      <c r="M544" s="33" t="s">
        <v>14</v>
      </c>
      <c r="N544" s="33" t="s">
        <v>20</v>
      </c>
      <c r="O544" t="s">
        <v>1218</v>
      </c>
      <c r="P544" t="s">
        <v>1228</v>
      </c>
    </row>
    <row r="545" spans="1:16" x14ac:dyDescent="0.35">
      <c r="A545" s="1">
        <f t="shared" si="9"/>
        <v>544</v>
      </c>
      <c r="B545" s="1" t="s">
        <v>354</v>
      </c>
      <c r="C545" t="s">
        <v>355</v>
      </c>
      <c r="D545" t="s">
        <v>92</v>
      </c>
      <c r="E545" s="33" t="s">
        <v>81</v>
      </c>
      <c r="F545" s="33" t="s">
        <v>7</v>
      </c>
      <c r="G545" s="33" t="s">
        <v>7</v>
      </c>
      <c r="H545" s="33" t="s">
        <v>7</v>
      </c>
      <c r="I545" s="33" t="s">
        <v>7</v>
      </c>
      <c r="J545" s="33" t="s">
        <v>7</v>
      </c>
      <c r="K545" s="34">
        <v>0.8</v>
      </c>
      <c r="L545" s="34" t="str">
        <f>IF(Noms_de_les_cases45[[#This Row],[Nivell 
d''us (%)]]&gt;0.7,"Habitual",IF(Noms_de_les_cases45[[#This Row],[Nivell 
d''us (%)]]&lt;0.3,"Minoritari","Ocasional"))</f>
        <v>Habitual</v>
      </c>
      <c r="M545" s="33" t="s">
        <v>15</v>
      </c>
      <c r="N545" s="33" t="s">
        <v>19</v>
      </c>
      <c r="O545" t="s">
        <v>1218</v>
      </c>
      <c r="P545" t="s">
        <v>1268</v>
      </c>
    </row>
    <row r="546" spans="1:16" x14ac:dyDescent="0.35">
      <c r="A546" s="1">
        <f t="shared" si="9"/>
        <v>545</v>
      </c>
      <c r="B546" s="1" t="s">
        <v>938</v>
      </c>
      <c r="C546" t="s">
        <v>939</v>
      </c>
      <c r="D546" t="s">
        <v>89</v>
      </c>
      <c r="E546" s="33" t="s">
        <v>81</v>
      </c>
      <c r="F546" s="33" t="s">
        <v>7</v>
      </c>
      <c r="G546" s="33" t="s">
        <v>7</v>
      </c>
      <c r="H546" s="33" t="s">
        <v>7</v>
      </c>
      <c r="I546" s="33" t="s">
        <v>7</v>
      </c>
      <c r="J546" s="33" t="s">
        <v>7</v>
      </c>
      <c r="K546" s="34">
        <v>0.8</v>
      </c>
      <c r="L546" s="34" t="str">
        <f>IF(Noms_de_les_cases45[[#This Row],[Nivell 
d''us (%)]]&gt;0.7,"Habitual",IF(Noms_de_les_cases45[[#This Row],[Nivell 
d''us (%)]]&lt;0.3,"Minoritari","Ocasional"))</f>
        <v>Habitual</v>
      </c>
      <c r="M546" s="33" t="s">
        <v>38</v>
      </c>
      <c r="N546" s="33" t="s">
        <v>17</v>
      </c>
      <c r="O546" t="s">
        <v>1218</v>
      </c>
      <c r="P546" t="s">
        <v>1268</v>
      </c>
    </row>
    <row r="547" spans="1:16" x14ac:dyDescent="0.35">
      <c r="A547" s="1">
        <f t="shared" si="9"/>
        <v>546</v>
      </c>
      <c r="B547" s="1" t="s">
        <v>941</v>
      </c>
      <c r="C547" t="s">
        <v>939</v>
      </c>
      <c r="D547" t="s">
        <v>89</v>
      </c>
      <c r="E547" s="33" t="s">
        <v>81</v>
      </c>
      <c r="F547" s="33" t="s">
        <v>7</v>
      </c>
      <c r="G547" s="33" t="s">
        <v>7</v>
      </c>
      <c r="H547" s="33" t="s">
        <v>7</v>
      </c>
      <c r="I547" s="33" t="s">
        <v>8</v>
      </c>
      <c r="J547" s="33" t="s">
        <v>8</v>
      </c>
      <c r="K547" s="34">
        <v>0.4</v>
      </c>
      <c r="L547" s="34" t="str">
        <f>IF(Noms_de_les_cases45[[#This Row],[Nivell 
d''us (%)]]&gt;0.7,"Habitual",IF(Noms_de_les_cases45[[#This Row],[Nivell 
d''us (%)]]&lt;0.3,"Minoritari","Ocasional"))</f>
        <v>Ocasional</v>
      </c>
      <c r="M547" s="33" t="s">
        <v>38</v>
      </c>
      <c r="N547" s="33" t="s">
        <v>17</v>
      </c>
      <c r="O547" t="s">
        <v>1235</v>
      </c>
      <c r="P547" t="s">
        <v>1268</v>
      </c>
    </row>
    <row r="548" spans="1:16" x14ac:dyDescent="0.35">
      <c r="A548" s="1">
        <f t="shared" si="9"/>
        <v>547</v>
      </c>
      <c r="B548" s="1" t="s">
        <v>1336</v>
      </c>
      <c r="C548" t="s">
        <v>256</v>
      </c>
      <c r="D548" t="s">
        <v>88</v>
      </c>
      <c r="E548" s="33" t="s">
        <v>81</v>
      </c>
      <c r="F548" s="33" t="s">
        <v>7</v>
      </c>
      <c r="G548" s="33" t="s">
        <v>7</v>
      </c>
      <c r="H548" s="33" t="s">
        <v>7</v>
      </c>
      <c r="I548" s="33" t="s">
        <v>7</v>
      </c>
      <c r="J548" s="33" t="s">
        <v>8</v>
      </c>
      <c r="K548" s="34">
        <v>0.4</v>
      </c>
      <c r="L548" s="34" t="str">
        <f>IF(Noms_de_les_cases45[[#This Row],[Nivell 
d''us (%)]]&gt;0.7,"Habitual",IF(Noms_de_les_cases45[[#This Row],[Nivell 
d''us (%)]]&lt;0.3,"Minoritari","Ocasional"))</f>
        <v>Ocasional</v>
      </c>
      <c r="M548" s="33" t="s">
        <v>38</v>
      </c>
      <c r="N548" s="33" t="s">
        <v>17</v>
      </c>
      <c r="O548" t="s">
        <v>1218</v>
      </c>
      <c r="P548" t="s">
        <v>1268</v>
      </c>
    </row>
    <row r="549" spans="1:16" x14ac:dyDescent="0.35">
      <c r="A549" s="1">
        <f t="shared" si="9"/>
        <v>548</v>
      </c>
      <c r="B549" s="1" t="s">
        <v>255</v>
      </c>
      <c r="C549" t="s">
        <v>256</v>
      </c>
      <c r="D549" t="s">
        <v>88</v>
      </c>
      <c r="E549" s="33" t="s">
        <v>81</v>
      </c>
      <c r="F549" s="33" t="s">
        <v>7</v>
      </c>
      <c r="G549" s="33" t="s">
        <v>7</v>
      </c>
      <c r="H549" s="33" t="s">
        <v>7</v>
      </c>
      <c r="I549" s="33" t="s">
        <v>8</v>
      </c>
      <c r="J549" s="33" t="s">
        <v>8</v>
      </c>
      <c r="K549" s="34">
        <v>0.4</v>
      </c>
      <c r="L549" s="34" t="str">
        <f>IF(Noms_de_les_cases45[[#This Row],[Nivell 
d''us (%)]]&gt;0.7,"Habitual",IF(Noms_de_les_cases45[[#This Row],[Nivell 
d''us (%)]]&lt;0.3,"Minoritari","Ocasional"))</f>
        <v>Ocasional</v>
      </c>
      <c r="M549" s="33" t="s">
        <v>15</v>
      </c>
      <c r="N549" s="33" t="s">
        <v>19</v>
      </c>
      <c r="O549" t="s">
        <v>1221</v>
      </c>
      <c r="P549" t="s">
        <v>1273</v>
      </c>
    </row>
    <row r="550" spans="1:16" x14ac:dyDescent="0.35">
      <c r="A550" s="1">
        <f t="shared" si="9"/>
        <v>549</v>
      </c>
      <c r="B550" s="1" t="s">
        <v>697</v>
      </c>
      <c r="C550" t="s">
        <v>698</v>
      </c>
      <c r="D550" t="s">
        <v>84</v>
      </c>
      <c r="E550" s="33" t="s">
        <v>81</v>
      </c>
      <c r="F550" s="33" t="s">
        <v>7</v>
      </c>
      <c r="G550" s="33" t="s">
        <v>7</v>
      </c>
      <c r="H550" s="33" t="s">
        <v>7</v>
      </c>
      <c r="I550" s="33" t="s">
        <v>7</v>
      </c>
      <c r="J550" s="33" t="s">
        <v>7</v>
      </c>
      <c r="K550" s="34">
        <v>1</v>
      </c>
      <c r="L550" s="34" t="str">
        <f>IF(Noms_de_les_cases45[[#This Row],[Nivell 
d''us (%)]]&gt;0.7,"Habitual",IF(Noms_de_les_cases45[[#This Row],[Nivell 
d''us (%)]]&lt;0.3,"Minoritari","Ocasional"))</f>
        <v>Habitual</v>
      </c>
      <c r="M550" s="33" t="s">
        <v>78</v>
      </c>
      <c r="N550" s="33" t="s">
        <v>17</v>
      </c>
      <c r="O550" t="s">
        <v>1219</v>
      </c>
      <c r="P550" t="s">
        <v>1225</v>
      </c>
    </row>
    <row r="551" spans="1:16" x14ac:dyDescent="0.35">
      <c r="A551" s="1">
        <f t="shared" si="9"/>
        <v>550</v>
      </c>
      <c r="B551" s="1" t="s">
        <v>141</v>
      </c>
      <c r="C551" s="8" t="s">
        <v>142</v>
      </c>
      <c r="D551" t="s">
        <v>90</v>
      </c>
      <c r="E551" s="33" t="s">
        <v>81</v>
      </c>
      <c r="F551" s="33" t="s">
        <v>7</v>
      </c>
      <c r="G551" s="33" t="s">
        <v>7</v>
      </c>
      <c r="H551" s="33" t="s">
        <v>8</v>
      </c>
      <c r="I551" s="33" t="s">
        <v>7</v>
      </c>
      <c r="J551" s="33" t="s">
        <v>8</v>
      </c>
      <c r="K551" s="34">
        <v>0.4</v>
      </c>
      <c r="L551" s="34" t="str">
        <f>IF(Noms_de_les_cases45[[#This Row],[Nivell 
d''us (%)]]&gt;0.7,"Habitual",IF(Noms_de_les_cases45[[#This Row],[Nivell 
d''us (%)]]&lt;0.3,"Minoritari","Ocasional"))</f>
        <v>Ocasional</v>
      </c>
      <c r="M551" s="33" t="s">
        <v>14</v>
      </c>
      <c r="N551" s="33" t="s">
        <v>18</v>
      </c>
      <c r="O551" t="s">
        <v>1218</v>
      </c>
      <c r="P551" t="s">
        <v>1228</v>
      </c>
    </row>
    <row r="552" spans="1:16" x14ac:dyDescent="0.35">
      <c r="A552" s="1">
        <f t="shared" si="9"/>
        <v>551</v>
      </c>
      <c r="B552" s="1" t="s">
        <v>438</v>
      </c>
      <c r="C552" t="s">
        <v>437</v>
      </c>
      <c r="D552" t="s">
        <v>86</v>
      </c>
      <c r="E552" s="33" t="s">
        <v>81</v>
      </c>
      <c r="F552" s="33" t="s">
        <v>7</v>
      </c>
      <c r="G552" s="33" t="s">
        <v>7</v>
      </c>
      <c r="H552" s="33" t="s">
        <v>7</v>
      </c>
      <c r="I552" s="33" t="s">
        <v>8</v>
      </c>
      <c r="J552" s="33" t="s">
        <v>8</v>
      </c>
      <c r="K552" s="34">
        <v>0.2</v>
      </c>
      <c r="L552" s="34" t="str">
        <f>IF(Noms_de_les_cases45[[#This Row],[Nivell 
d''us (%)]]&gt;0.7,"Habitual",IF(Noms_de_les_cases45[[#This Row],[Nivell 
d''us (%)]]&lt;0.3,"Minoritari","Ocasional"))</f>
        <v>Minoritari</v>
      </c>
      <c r="M552" s="33" t="s">
        <v>14</v>
      </c>
      <c r="N552" s="33" t="s">
        <v>17</v>
      </c>
      <c r="O552" t="s">
        <v>1218</v>
      </c>
      <c r="P552" t="s">
        <v>1228</v>
      </c>
    </row>
    <row r="553" spans="1:16" x14ac:dyDescent="0.35">
      <c r="A553" s="1">
        <f t="shared" si="9"/>
        <v>552</v>
      </c>
      <c r="B553" s="1" t="s">
        <v>453</v>
      </c>
      <c r="C553" t="s">
        <v>454</v>
      </c>
      <c r="D553" t="s">
        <v>86</v>
      </c>
      <c r="E553" s="33" t="s">
        <v>81</v>
      </c>
      <c r="F553" s="33" t="s">
        <v>7</v>
      </c>
      <c r="G553" s="33" t="s">
        <v>7</v>
      </c>
      <c r="H553" s="33" t="s">
        <v>7</v>
      </c>
      <c r="I553" s="33" t="s">
        <v>7</v>
      </c>
      <c r="J553" s="33" t="s">
        <v>8</v>
      </c>
      <c r="K553" s="34">
        <v>0.4</v>
      </c>
      <c r="L553" s="34" t="str">
        <f>IF(Noms_de_les_cases45[[#This Row],[Nivell 
d''us (%)]]&gt;0.7,"Habitual",IF(Noms_de_les_cases45[[#This Row],[Nivell 
d''us (%)]]&lt;0.3,"Minoritari","Ocasional"))</f>
        <v>Ocasional</v>
      </c>
      <c r="M553" s="33" t="s">
        <v>15</v>
      </c>
      <c r="N553" s="33" t="s">
        <v>17</v>
      </c>
      <c r="O553" t="s">
        <v>1238</v>
      </c>
      <c r="P553" t="s">
        <v>1227</v>
      </c>
    </row>
    <row r="554" spans="1:16" x14ac:dyDescent="0.35">
      <c r="A554" s="1">
        <f t="shared" si="9"/>
        <v>553</v>
      </c>
      <c r="B554" s="1" t="s">
        <v>517</v>
      </c>
      <c r="C554" t="s">
        <v>518</v>
      </c>
      <c r="D554" t="s">
        <v>87</v>
      </c>
      <c r="E554" s="33" t="s">
        <v>81</v>
      </c>
      <c r="F554" s="33" t="s">
        <v>7</v>
      </c>
      <c r="G554" s="33" t="s">
        <v>7</v>
      </c>
      <c r="H554" s="33" t="s">
        <v>7</v>
      </c>
      <c r="I554" s="33" t="s">
        <v>7</v>
      </c>
      <c r="J554" s="33" t="s">
        <v>7</v>
      </c>
      <c r="K554" s="34">
        <v>0.6</v>
      </c>
      <c r="L554" s="34" t="str">
        <f>IF(Noms_de_les_cases45[[#This Row],[Nivell 
d''us (%)]]&gt;0.7,"Habitual",IF(Noms_de_les_cases45[[#This Row],[Nivell 
d''us (%)]]&lt;0.3,"Minoritari","Ocasional"))</f>
        <v>Ocasional</v>
      </c>
      <c r="M554" s="33" t="s">
        <v>16</v>
      </c>
      <c r="N554" s="33" t="s">
        <v>17</v>
      </c>
      <c r="O554" t="s">
        <v>1221</v>
      </c>
      <c r="P554" t="s">
        <v>1239</v>
      </c>
    </row>
    <row r="555" spans="1:16" x14ac:dyDescent="0.35">
      <c r="A555" s="1">
        <f t="shared" si="9"/>
        <v>554</v>
      </c>
      <c r="B555" s="1" t="s">
        <v>970</v>
      </c>
      <c r="C555" t="s">
        <v>971</v>
      </c>
      <c r="D555" t="s">
        <v>89</v>
      </c>
      <c r="E555" s="33" t="s">
        <v>81</v>
      </c>
      <c r="F555" s="33" t="s">
        <v>7</v>
      </c>
      <c r="G555" s="33" t="s">
        <v>8</v>
      </c>
      <c r="H555" s="33" t="s">
        <v>7</v>
      </c>
      <c r="I555" s="33" t="s">
        <v>8</v>
      </c>
      <c r="J555" s="33" t="s">
        <v>8</v>
      </c>
      <c r="K555" s="34">
        <v>0.4</v>
      </c>
      <c r="L555" s="34" t="str">
        <f>IF(Noms_de_les_cases45[[#This Row],[Nivell 
d''us (%)]]&gt;0.7,"Habitual",IF(Noms_de_les_cases45[[#This Row],[Nivell 
d''us (%)]]&lt;0.3,"Minoritari","Ocasional"))</f>
        <v>Ocasional</v>
      </c>
      <c r="M555" s="33" t="s">
        <v>78</v>
      </c>
      <c r="N555" s="33" t="s">
        <v>17</v>
      </c>
      <c r="O555" t="s">
        <v>1218</v>
      </c>
      <c r="P555" t="s">
        <v>1224</v>
      </c>
    </row>
    <row r="556" spans="1:16" x14ac:dyDescent="0.35">
      <c r="A556" s="1">
        <f t="shared" si="9"/>
        <v>555</v>
      </c>
      <c r="B556" s="1" t="s">
        <v>846</v>
      </c>
      <c r="C556" t="s">
        <v>847</v>
      </c>
      <c r="D556" t="s">
        <v>181</v>
      </c>
      <c r="E556" s="33" t="s">
        <v>81</v>
      </c>
      <c r="F556" s="33" t="s">
        <v>7</v>
      </c>
      <c r="G556" s="33" t="s">
        <v>8</v>
      </c>
      <c r="H556" s="33" t="s">
        <v>7</v>
      </c>
      <c r="I556" s="33" t="s">
        <v>8</v>
      </c>
      <c r="J556" s="33" t="s">
        <v>7</v>
      </c>
      <c r="K556" s="34">
        <v>0.6</v>
      </c>
      <c r="L556" s="34" t="str">
        <f>IF(Noms_de_les_cases45[[#This Row],[Nivell 
d''us (%)]]&gt;0.7,"Habitual",IF(Noms_de_les_cases45[[#This Row],[Nivell 
d''us (%)]]&lt;0.3,"Minoritari","Ocasional"))</f>
        <v>Ocasional</v>
      </c>
      <c r="M556" s="33" t="s">
        <v>14</v>
      </c>
      <c r="N556" s="33" t="s">
        <v>17</v>
      </c>
      <c r="O556" t="s">
        <v>1218</v>
      </c>
      <c r="P556" t="s">
        <v>1228</v>
      </c>
    </row>
    <row r="557" spans="1:16" x14ac:dyDescent="0.35">
      <c r="A557" s="1">
        <f t="shared" si="9"/>
        <v>556</v>
      </c>
      <c r="B557" s="1" t="s">
        <v>910</v>
      </c>
      <c r="C557" t="s">
        <v>908</v>
      </c>
      <c r="D557" t="s">
        <v>89</v>
      </c>
      <c r="E557" s="33" t="s">
        <v>81</v>
      </c>
      <c r="F557" s="33" t="s">
        <v>7</v>
      </c>
      <c r="G557" s="33" t="s">
        <v>7</v>
      </c>
      <c r="H557" s="33" t="s">
        <v>7</v>
      </c>
      <c r="I557" s="33" t="s">
        <v>8</v>
      </c>
      <c r="J557" s="33" t="s">
        <v>8</v>
      </c>
      <c r="K557" s="34">
        <v>0.2</v>
      </c>
      <c r="L557" s="34" t="str">
        <f>IF(Noms_de_les_cases45[[#This Row],[Nivell 
d''us (%)]]&gt;0.7,"Habitual",IF(Noms_de_les_cases45[[#This Row],[Nivell 
d''us (%)]]&lt;0.3,"Minoritari","Ocasional"))</f>
        <v>Minoritari</v>
      </c>
      <c r="M557" s="33" t="s">
        <v>14</v>
      </c>
      <c r="N557" s="33" t="s">
        <v>17</v>
      </c>
      <c r="O557" t="s">
        <v>1235</v>
      </c>
      <c r="P557" t="s">
        <v>1230</v>
      </c>
    </row>
    <row r="558" spans="1:16" x14ac:dyDescent="0.35">
      <c r="A558" s="1">
        <f t="shared" si="9"/>
        <v>557</v>
      </c>
      <c r="B558" s="1" t="s">
        <v>590</v>
      </c>
      <c r="C558" t="s">
        <v>589</v>
      </c>
      <c r="D558" t="s">
        <v>85</v>
      </c>
      <c r="E558" s="33" t="s">
        <v>81</v>
      </c>
      <c r="F558" s="33" t="s">
        <v>7</v>
      </c>
      <c r="G558" s="33" t="s">
        <v>7</v>
      </c>
      <c r="H558" s="33" t="s">
        <v>7</v>
      </c>
      <c r="I558" s="33" t="s">
        <v>8</v>
      </c>
      <c r="J558" s="33" t="s">
        <v>8</v>
      </c>
      <c r="K558" s="34">
        <v>0.2</v>
      </c>
      <c r="L558" s="34" t="str">
        <f>IF(Noms_de_les_cases45[[#This Row],[Nivell 
d''us (%)]]&gt;0.7,"Habitual",IF(Noms_de_les_cases45[[#This Row],[Nivell 
d''us (%)]]&lt;0.3,"Minoritari","Ocasional"))</f>
        <v>Minoritari</v>
      </c>
      <c r="M558" s="33" t="s">
        <v>14</v>
      </c>
      <c r="N558" s="33" t="s">
        <v>17</v>
      </c>
      <c r="O558" t="s">
        <v>1235</v>
      </c>
      <c r="P558" t="s">
        <v>1230</v>
      </c>
    </row>
    <row r="559" spans="1:16" x14ac:dyDescent="0.35">
      <c r="A559" s="1">
        <f t="shared" si="9"/>
        <v>558</v>
      </c>
      <c r="B559" s="1" t="s">
        <v>1074</v>
      </c>
      <c r="C559" t="s">
        <v>857</v>
      </c>
      <c r="D559" t="s">
        <v>181</v>
      </c>
      <c r="E559" s="33" t="s">
        <v>81</v>
      </c>
      <c r="F559" s="33" t="s">
        <v>7</v>
      </c>
      <c r="G559" s="33" t="s">
        <v>8</v>
      </c>
      <c r="H559" s="33" t="s">
        <v>7</v>
      </c>
      <c r="I559" s="33" t="s">
        <v>8</v>
      </c>
      <c r="J559" s="33" t="s">
        <v>7</v>
      </c>
      <c r="K559" s="34">
        <v>0.6</v>
      </c>
      <c r="L559" s="34" t="str">
        <f>IF(Noms_de_les_cases45[[#This Row],[Nivell 
d''us (%)]]&gt;0.7,"Habitual",IF(Noms_de_les_cases45[[#This Row],[Nivell 
d''us (%)]]&lt;0.3,"Minoritari","Ocasional"))</f>
        <v>Ocasional</v>
      </c>
      <c r="M559" s="33" t="s">
        <v>14</v>
      </c>
      <c r="N559" s="33" t="s">
        <v>17</v>
      </c>
      <c r="O559" t="s">
        <v>1218</v>
      </c>
      <c r="P559" t="s">
        <v>1228</v>
      </c>
    </row>
    <row r="560" spans="1:16" x14ac:dyDescent="0.35">
      <c r="A560" s="1">
        <f t="shared" si="9"/>
        <v>559</v>
      </c>
      <c r="B560" s="1" t="s">
        <v>696</v>
      </c>
      <c r="C560" t="s">
        <v>695</v>
      </c>
      <c r="D560" t="s">
        <v>84</v>
      </c>
      <c r="E560" s="33" t="s">
        <v>81</v>
      </c>
      <c r="F560" s="33" t="s">
        <v>7</v>
      </c>
      <c r="G560" s="33" t="s">
        <v>7</v>
      </c>
      <c r="H560" s="33" t="s">
        <v>7</v>
      </c>
      <c r="I560" s="33" t="s">
        <v>8</v>
      </c>
      <c r="J560" s="33" t="s">
        <v>7</v>
      </c>
      <c r="K560" s="34">
        <v>0.6</v>
      </c>
      <c r="L560" s="34" t="str">
        <f>IF(Noms_de_les_cases45[[#This Row],[Nivell 
d''us (%)]]&gt;0.7,"Habitual",IF(Noms_de_les_cases45[[#This Row],[Nivell 
d''us (%)]]&lt;0.3,"Minoritari","Ocasional"))</f>
        <v>Ocasional</v>
      </c>
      <c r="M560" s="33" t="s">
        <v>38</v>
      </c>
      <c r="N560" s="33" t="s">
        <v>17</v>
      </c>
      <c r="O560" t="s">
        <v>1235</v>
      </c>
      <c r="P560" t="s">
        <v>1230</v>
      </c>
    </row>
    <row r="561" spans="1:16" x14ac:dyDescent="0.35">
      <c r="A561" s="1">
        <f t="shared" si="9"/>
        <v>560</v>
      </c>
      <c r="B561" s="1" t="s">
        <v>1029</v>
      </c>
      <c r="C561" t="s">
        <v>845</v>
      </c>
      <c r="D561" t="s">
        <v>181</v>
      </c>
      <c r="E561" s="33" t="s">
        <v>81</v>
      </c>
      <c r="F561" s="33" t="s">
        <v>7</v>
      </c>
      <c r="G561" s="33" t="s">
        <v>8</v>
      </c>
      <c r="H561" s="33" t="s">
        <v>7</v>
      </c>
      <c r="I561" s="33" t="s">
        <v>8</v>
      </c>
      <c r="J561" s="33" t="s">
        <v>8</v>
      </c>
      <c r="K561" s="34">
        <v>0.2</v>
      </c>
      <c r="L561" s="34" t="str">
        <f>IF(Noms_de_les_cases45[[#This Row],[Nivell 
d''us (%)]]&gt;0.7,"Habitual",IF(Noms_de_les_cases45[[#This Row],[Nivell 
d''us (%)]]&lt;0.3,"Minoritari","Ocasional"))</f>
        <v>Minoritari</v>
      </c>
      <c r="M561" s="33" t="s">
        <v>14</v>
      </c>
      <c r="N561" s="33" t="s">
        <v>17</v>
      </c>
      <c r="O561" t="s">
        <v>1218</v>
      </c>
      <c r="P561" t="s">
        <v>1228</v>
      </c>
    </row>
    <row r="562" spans="1:16" x14ac:dyDescent="0.35">
      <c r="A562" s="1">
        <f t="shared" si="9"/>
        <v>561</v>
      </c>
      <c r="B562" s="1" t="s">
        <v>594</v>
      </c>
      <c r="C562" t="s">
        <v>595</v>
      </c>
      <c r="D562" t="s">
        <v>85</v>
      </c>
      <c r="E562" s="33" t="s">
        <v>81</v>
      </c>
      <c r="F562" s="33" t="s">
        <v>7</v>
      </c>
      <c r="G562" s="33" t="s">
        <v>7</v>
      </c>
      <c r="H562" s="33" t="s">
        <v>7</v>
      </c>
      <c r="I562" s="33" t="s">
        <v>7</v>
      </c>
      <c r="J562" s="33" t="s">
        <v>7</v>
      </c>
      <c r="K562" s="34">
        <v>0.8</v>
      </c>
      <c r="L562" s="34" t="str">
        <f>IF(Noms_de_les_cases45[[#This Row],[Nivell 
d''us (%)]]&gt;0.7,"Habitual",IF(Noms_de_les_cases45[[#This Row],[Nivell 
d''us (%)]]&lt;0.3,"Minoritari","Ocasional"))</f>
        <v>Habitual</v>
      </c>
      <c r="M562" s="33" t="s">
        <v>14</v>
      </c>
      <c r="N562" s="33" t="s">
        <v>17</v>
      </c>
      <c r="O562" t="s">
        <v>1218</v>
      </c>
      <c r="P562" t="s">
        <v>1228</v>
      </c>
    </row>
    <row r="563" spans="1:16" x14ac:dyDescent="0.35">
      <c r="A563" s="1">
        <f t="shared" si="9"/>
        <v>562</v>
      </c>
      <c r="B563" s="1" t="s">
        <v>593</v>
      </c>
      <c r="C563" t="s">
        <v>592</v>
      </c>
      <c r="D563" t="s">
        <v>85</v>
      </c>
      <c r="E563" s="33" t="s">
        <v>81</v>
      </c>
      <c r="F563" s="33" t="s">
        <v>7</v>
      </c>
      <c r="G563" s="33" t="s">
        <v>7</v>
      </c>
      <c r="H563" s="33" t="s">
        <v>7</v>
      </c>
      <c r="I563" s="33" t="s">
        <v>8</v>
      </c>
      <c r="J563" s="33" t="s">
        <v>8</v>
      </c>
      <c r="K563" s="34">
        <v>0.4</v>
      </c>
      <c r="L563" s="34" t="str">
        <f>IF(Noms_de_les_cases45[[#This Row],[Nivell 
d''us (%)]]&gt;0.7,"Habitual",IF(Noms_de_les_cases45[[#This Row],[Nivell 
d''us (%)]]&lt;0.3,"Minoritari","Ocasional"))</f>
        <v>Ocasional</v>
      </c>
      <c r="M563" s="33" t="s">
        <v>14</v>
      </c>
      <c r="N563" s="33" t="s">
        <v>19</v>
      </c>
      <c r="O563" t="s">
        <v>1218</v>
      </c>
      <c r="P563" t="s">
        <v>1228</v>
      </c>
    </row>
    <row r="564" spans="1:16" x14ac:dyDescent="0.35">
      <c r="A564" s="1">
        <f t="shared" si="9"/>
        <v>563</v>
      </c>
      <c r="B564" s="1" t="s">
        <v>1466</v>
      </c>
      <c r="C564" t="s">
        <v>1187</v>
      </c>
      <c r="D564" t="s">
        <v>89</v>
      </c>
      <c r="E564" s="33" t="s">
        <v>81</v>
      </c>
      <c r="F564" s="33" t="s">
        <v>7</v>
      </c>
      <c r="G564" s="33" t="s">
        <v>8</v>
      </c>
      <c r="H564" s="33" t="s">
        <v>7</v>
      </c>
      <c r="I564" s="33" t="s">
        <v>8</v>
      </c>
      <c r="J564" s="33" t="s">
        <v>8</v>
      </c>
      <c r="K564" s="34">
        <v>0.2</v>
      </c>
      <c r="L564" s="34" t="str">
        <f>IF(Noms_de_les_cases45[[#This Row],[Nivell 
d''us (%)]]&gt;0.7,"Habitual",IF(Noms_de_les_cases45[[#This Row],[Nivell 
d''us (%)]]&lt;0.3,"Minoritari","Ocasional"))</f>
        <v>Minoritari</v>
      </c>
      <c r="M564" s="33" t="s">
        <v>14</v>
      </c>
      <c r="N564" s="33" t="s">
        <v>17</v>
      </c>
      <c r="O564" t="s">
        <v>1218</v>
      </c>
      <c r="P564" t="s">
        <v>1228</v>
      </c>
    </row>
    <row r="565" spans="1:16" x14ac:dyDescent="0.35">
      <c r="A565" s="1">
        <f t="shared" si="9"/>
        <v>564</v>
      </c>
      <c r="B565" s="1" t="s">
        <v>276</v>
      </c>
      <c r="C565" t="s">
        <v>277</v>
      </c>
      <c r="D565" t="s">
        <v>92</v>
      </c>
      <c r="E565" s="33" t="s">
        <v>81</v>
      </c>
      <c r="F565" s="33" t="s">
        <v>7</v>
      </c>
      <c r="G565" s="33" t="s">
        <v>7</v>
      </c>
      <c r="H565" s="33" t="s">
        <v>7</v>
      </c>
      <c r="I565" s="33" t="s">
        <v>7</v>
      </c>
      <c r="J565" s="33" t="s">
        <v>8</v>
      </c>
      <c r="K565" s="34">
        <v>0.2</v>
      </c>
      <c r="L565" s="34" t="str">
        <f>IF(Noms_de_les_cases45[[#This Row],[Nivell 
d''us (%)]]&gt;0.7,"Habitual",IF(Noms_de_les_cases45[[#This Row],[Nivell 
d''us (%)]]&lt;0.3,"Minoritari","Ocasional"))</f>
        <v>Minoritari</v>
      </c>
      <c r="M565" s="33" t="s">
        <v>14</v>
      </c>
      <c r="N565" s="33" t="s">
        <v>17</v>
      </c>
      <c r="O565" t="s">
        <v>1218</v>
      </c>
      <c r="P565" t="s">
        <v>1228</v>
      </c>
    </row>
    <row r="566" spans="1:16" x14ac:dyDescent="0.35">
      <c r="A566" s="1">
        <f t="shared" si="9"/>
        <v>565</v>
      </c>
      <c r="B566" s="1" t="s">
        <v>600</v>
      </c>
      <c r="C566" t="s">
        <v>601</v>
      </c>
      <c r="D566" t="s">
        <v>85</v>
      </c>
      <c r="E566" s="33" t="s">
        <v>81</v>
      </c>
      <c r="F566" s="33" t="s">
        <v>7</v>
      </c>
      <c r="G566" s="33" t="s">
        <v>7</v>
      </c>
      <c r="H566" s="33" t="s">
        <v>7</v>
      </c>
      <c r="I566" s="33" t="s">
        <v>7</v>
      </c>
      <c r="J566" s="33" t="s">
        <v>7</v>
      </c>
      <c r="K566" s="34">
        <v>0.6</v>
      </c>
      <c r="L566" s="34" t="str">
        <f>IF(Noms_de_les_cases45[[#This Row],[Nivell 
d''us (%)]]&gt;0.7,"Habitual",IF(Noms_de_les_cases45[[#This Row],[Nivell 
d''us (%)]]&lt;0.3,"Minoritari","Ocasional"))</f>
        <v>Ocasional</v>
      </c>
      <c r="M566" s="33" t="s">
        <v>14</v>
      </c>
      <c r="N566" s="33" t="s">
        <v>17</v>
      </c>
      <c r="O566" t="s">
        <v>1218</v>
      </c>
      <c r="P566" t="s">
        <v>1228</v>
      </c>
    </row>
    <row r="567" spans="1:16" x14ac:dyDescent="0.35">
      <c r="A567" s="1">
        <f t="shared" si="9"/>
        <v>566</v>
      </c>
      <c r="B567" s="1" t="s">
        <v>1120</v>
      </c>
      <c r="C567" t="s">
        <v>532</v>
      </c>
      <c r="D567" t="s">
        <v>87</v>
      </c>
      <c r="E567" s="33" t="s">
        <v>81</v>
      </c>
      <c r="F567" s="33" t="s">
        <v>7</v>
      </c>
      <c r="G567" s="33" t="s">
        <v>7</v>
      </c>
      <c r="H567" s="33" t="s">
        <v>7</v>
      </c>
      <c r="I567" s="33" t="s">
        <v>8</v>
      </c>
      <c r="J567" s="33" t="s">
        <v>7</v>
      </c>
      <c r="K567" s="34">
        <v>0.6</v>
      </c>
      <c r="L567" s="34" t="str">
        <f>IF(Noms_de_les_cases45[[#This Row],[Nivell 
d''us (%)]]&gt;0.7,"Habitual",IF(Noms_de_les_cases45[[#This Row],[Nivell 
d''us (%)]]&lt;0.3,"Minoritari","Ocasional"))</f>
        <v>Ocasional</v>
      </c>
      <c r="M567" s="33" t="s">
        <v>14</v>
      </c>
      <c r="N567" s="33" t="s">
        <v>19</v>
      </c>
      <c r="O567" t="s">
        <v>1218</v>
      </c>
      <c r="P567" t="s">
        <v>1228</v>
      </c>
    </row>
    <row r="568" spans="1:16" x14ac:dyDescent="0.35">
      <c r="A568" s="1">
        <f t="shared" si="9"/>
        <v>567</v>
      </c>
      <c r="B568" s="1" t="s">
        <v>1001</v>
      </c>
      <c r="C568" t="s">
        <v>1002</v>
      </c>
      <c r="D568" t="s">
        <v>89</v>
      </c>
      <c r="E568" s="33" t="s">
        <v>81</v>
      </c>
      <c r="F568" s="33" t="s">
        <v>7</v>
      </c>
      <c r="G568" s="33" t="s">
        <v>7</v>
      </c>
      <c r="H568" s="33" t="s">
        <v>7</v>
      </c>
      <c r="I568" s="33" t="s">
        <v>7</v>
      </c>
      <c r="J568" s="33" t="s">
        <v>7</v>
      </c>
      <c r="K568" s="34">
        <v>0.6</v>
      </c>
      <c r="L568" s="34" t="str">
        <f>IF(Noms_de_les_cases45[[#This Row],[Nivell 
d''us (%)]]&gt;0.7,"Habitual",IF(Noms_de_les_cases45[[#This Row],[Nivell 
d''us (%)]]&lt;0.3,"Minoritari","Ocasional"))</f>
        <v>Ocasional</v>
      </c>
      <c r="M568" s="33" t="s">
        <v>15</v>
      </c>
      <c r="N568" s="33" t="s">
        <v>17</v>
      </c>
      <c r="O568" t="s">
        <v>1221</v>
      </c>
      <c r="P568" t="s">
        <v>1268</v>
      </c>
    </row>
    <row r="569" spans="1:16" x14ac:dyDescent="0.35">
      <c r="A569" s="1">
        <f t="shared" si="9"/>
        <v>568</v>
      </c>
      <c r="B569" s="1" t="s">
        <v>429</v>
      </c>
      <c r="C569" t="s">
        <v>428</v>
      </c>
      <c r="D569" t="s">
        <v>86</v>
      </c>
      <c r="E569" s="33" t="s">
        <v>81</v>
      </c>
      <c r="F569" s="33" t="s">
        <v>7</v>
      </c>
      <c r="G569" s="33" t="s">
        <v>7</v>
      </c>
      <c r="H569" s="33" t="s">
        <v>7</v>
      </c>
      <c r="I569" s="33" t="s">
        <v>8</v>
      </c>
      <c r="J569" s="33" t="s">
        <v>8</v>
      </c>
      <c r="K569" s="34">
        <v>0.2</v>
      </c>
      <c r="L569" s="34" t="str">
        <f>IF(Noms_de_les_cases45[[#This Row],[Nivell 
d''us (%)]]&gt;0.7,"Habitual",IF(Noms_de_les_cases45[[#This Row],[Nivell 
d''us (%)]]&lt;0.3,"Minoritari","Ocasional"))</f>
        <v>Minoritari</v>
      </c>
      <c r="M569" s="33" t="s">
        <v>15</v>
      </c>
      <c r="N569" s="33" t="s">
        <v>17</v>
      </c>
      <c r="O569" t="s">
        <v>1218</v>
      </c>
      <c r="P569" t="s">
        <v>1268</v>
      </c>
    </row>
    <row r="570" spans="1:16" x14ac:dyDescent="0.35">
      <c r="A570" s="1">
        <f t="shared" si="9"/>
        <v>569</v>
      </c>
      <c r="B570" s="1" t="s">
        <v>447</v>
      </c>
      <c r="C570" t="s">
        <v>446</v>
      </c>
      <c r="D570" t="s">
        <v>86</v>
      </c>
      <c r="E570" s="33" t="s">
        <v>81</v>
      </c>
      <c r="F570" s="33" t="s">
        <v>7</v>
      </c>
      <c r="G570" s="33" t="s">
        <v>7</v>
      </c>
      <c r="H570" s="33" t="s">
        <v>7</v>
      </c>
      <c r="I570" s="33" t="s">
        <v>8</v>
      </c>
      <c r="J570" s="33" t="s">
        <v>8</v>
      </c>
      <c r="K570" s="34">
        <v>0.2</v>
      </c>
      <c r="L570" s="34" t="str">
        <f>IF(Noms_de_les_cases45[[#This Row],[Nivell 
d''us (%)]]&gt;0.7,"Habitual",IF(Noms_de_les_cases45[[#This Row],[Nivell 
d''us (%)]]&lt;0.3,"Minoritari","Ocasional"))</f>
        <v>Minoritari</v>
      </c>
      <c r="M570" s="33" t="s">
        <v>14</v>
      </c>
      <c r="N570" s="33" t="s">
        <v>17</v>
      </c>
      <c r="O570" t="s">
        <v>1218</v>
      </c>
      <c r="P570" t="s">
        <v>1228</v>
      </c>
    </row>
    <row r="571" spans="1:16" x14ac:dyDescent="0.35">
      <c r="A571" s="1">
        <f t="shared" si="9"/>
        <v>570</v>
      </c>
      <c r="B571" s="1" t="s">
        <v>810</v>
      </c>
      <c r="C571" t="s">
        <v>809</v>
      </c>
      <c r="D571" t="s">
        <v>24</v>
      </c>
      <c r="E571" s="33" t="s">
        <v>81</v>
      </c>
      <c r="F571" s="33" t="s">
        <v>7</v>
      </c>
      <c r="G571" s="33" t="s">
        <v>7</v>
      </c>
      <c r="H571" s="33" t="s">
        <v>7</v>
      </c>
      <c r="I571" s="33" t="s">
        <v>7</v>
      </c>
      <c r="J571" s="33" t="s">
        <v>7</v>
      </c>
      <c r="K571" s="34">
        <v>0.6</v>
      </c>
      <c r="L571" s="34" t="str">
        <f>IF(Noms_de_les_cases45[[#This Row],[Nivell 
d''us (%)]]&gt;0.7,"Habitual",IF(Noms_de_les_cases45[[#This Row],[Nivell 
d''us (%)]]&lt;0.3,"Minoritari","Ocasional"))</f>
        <v>Ocasional</v>
      </c>
      <c r="M571" s="33" t="s">
        <v>15</v>
      </c>
      <c r="N571" s="33" t="s">
        <v>17</v>
      </c>
      <c r="O571" t="s">
        <v>1221</v>
      </c>
      <c r="P571" t="s">
        <v>1270</v>
      </c>
    </row>
    <row r="572" spans="1:16" x14ac:dyDescent="0.35">
      <c r="A572" s="1">
        <f t="shared" si="9"/>
        <v>571</v>
      </c>
      <c r="B572" s="1" t="s">
        <v>644</v>
      </c>
      <c r="C572" t="s">
        <v>643</v>
      </c>
      <c r="D572" t="s">
        <v>84</v>
      </c>
      <c r="E572" s="33" t="s">
        <v>81</v>
      </c>
      <c r="F572" s="33" t="s">
        <v>7</v>
      </c>
      <c r="G572" s="33" t="s">
        <v>7</v>
      </c>
      <c r="H572" s="33" t="s">
        <v>7</v>
      </c>
      <c r="I572" s="33" t="s">
        <v>8</v>
      </c>
      <c r="J572" s="33" t="s">
        <v>8</v>
      </c>
      <c r="K572" s="34">
        <v>0.2</v>
      </c>
      <c r="L572" s="34" t="str">
        <f>IF(Noms_de_les_cases45[[#This Row],[Nivell 
d''us (%)]]&gt;0.7,"Habitual",IF(Noms_de_les_cases45[[#This Row],[Nivell 
d''us (%)]]&lt;0.3,"Minoritari","Ocasional"))</f>
        <v>Minoritari</v>
      </c>
      <c r="M572" s="33" t="s">
        <v>15</v>
      </c>
      <c r="N572" s="33" t="s">
        <v>17</v>
      </c>
      <c r="O572" t="s">
        <v>1221</v>
      </c>
      <c r="P572" t="s">
        <v>1270</v>
      </c>
    </row>
    <row r="573" spans="1:16" x14ac:dyDescent="0.35">
      <c r="A573" s="1">
        <f t="shared" si="9"/>
        <v>572</v>
      </c>
      <c r="B573" s="1" t="s">
        <v>125</v>
      </c>
      <c r="C573" t="s">
        <v>126</v>
      </c>
      <c r="D573" t="s">
        <v>90</v>
      </c>
      <c r="E573" s="33" t="s">
        <v>81</v>
      </c>
      <c r="F573" s="33" t="s">
        <v>7</v>
      </c>
      <c r="G573" s="33" t="s">
        <v>7</v>
      </c>
      <c r="H573" s="33" t="s">
        <v>7</v>
      </c>
      <c r="I573" s="33" t="s">
        <v>7</v>
      </c>
      <c r="J573" s="33" t="s">
        <v>7</v>
      </c>
      <c r="K573" s="34">
        <v>0.6</v>
      </c>
      <c r="L573" s="34" t="str">
        <f>IF(Noms_de_les_cases45[[#This Row],[Nivell 
d''us (%)]]&gt;0.7,"Habitual",IF(Noms_de_les_cases45[[#This Row],[Nivell 
d''us (%)]]&lt;0.3,"Minoritari","Ocasional"))</f>
        <v>Ocasional</v>
      </c>
      <c r="M573" s="33" t="s">
        <v>14</v>
      </c>
      <c r="N573" s="33" t="s">
        <v>20</v>
      </c>
      <c r="O573" t="s">
        <v>1218</v>
      </c>
      <c r="P573" t="s">
        <v>1228</v>
      </c>
    </row>
    <row r="574" spans="1:16" x14ac:dyDescent="0.35">
      <c r="A574" s="1">
        <f t="shared" si="9"/>
        <v>573</v>
      </c>
      <c r="B574" s="1" t="s">
        <v>611</v>
      </c>
      <c r="C574" t="s">
        <v>1276</v>
      </c>
      <c r="D574" t="s">
        <v>84</v>
      </c>
      <c r="E574" s="33" t="s">
        <v>81</v>
      </c>
      <c r="F574" s="33" t="s">
        <v>7</v>
      </c>
      <c r="G574" s="33" t="s">
        <v>7</v>
      </c>
      <c r="H574" s="33" t="s">
        <v>7</v>
      </c>
      <c r="I574" s="33" t="s">
        <v>7</v>
      </c>
      <c r="J574" s="33" t="s">
        <v>7</v>
      </c>
      <c r="K574" s="34">
        <v>0.8</v>
      </c>
      <c r="L574" s="34" t="str">
        <f>IF(Noms_de_les_cases45[[#This Row],[Nivell 
d''us (%)]]&gt;0.7,"Habitual",IF(Noms_de_les_cases45[[#This Row],[Nivell 
d''us (%)]]&lt;0.3,"Minoritari","Ocasional"))</f>
        <v>Habitual</v>
      </c>
      <c r="M574" s="33" t="s">
        <v>14</v>
      </c>
      <c r="N574" s="33" t="s">
        <v>17</v>
      </c>
      <c r="O574" t="s">
        <v>1218</v>
      </c>
      <c r="P574" t="s">
        <v>1228</v>
      </c>
    </row>
    <row r="575" spans="1:16" x14ac:dyDescent="0.35">
      <c r="A575" s="1">
        <f t="shared" si="9"/>
        <v>574</v>
      </c>
      <c r="B575" s="1" t="s">
        <v>1121</v>
      </c>
      <c r="C575" t="s">
        <v>496</v>
      </c>
      <c r="D575" t="s">
        <v>87</v>
      </c>
      <c r="E575" s="33" t="s">
        <v>81</v>
      </c>
      <c r="F575" s="33" t="s">
        <v>7</v>
      </c>
      <c r="G575" s="33" t="s">
        <v>7</v>
      </c>
      <c r="H575" s="33" t="s">
        <v>7</v>
      </c>
      <c r="I575" s="33" t="s">
        <v>7</v>
      </c>
      <c r="J575" s="33" t="s">
        <v>8</v>
      </c>
      <c r="K575" s="34">
        <v>0.2</v>
      </c>
      <c r="L575" s="34" t="str">
        <f>IF(Noms_de_les_cases45[[#This Row],[Nivell 
d''us (%)]]&gt;0.7,"Habitual",IF(Noms_de_les_cases45[[#This Row],[Nivell 
d''us (%)]]&lt;0.3,"Minoritari","Ocasional"))</f>
        <v>Minoritari</v>
      </c>
      <c r="M575" s="33" t="s">
        <v>15</v>
      </c>
      <c r="N575" s="33" t="s">
        <v>17</v>
      </c>
      <c r="O575" t="s">
        <v>1234</v>
      </c>
      <c r="P575" t="s">
        <v>1270</v>
      </c>
    </row>
    <row r="576" spans="1:16" x14ac:dyDescent="0.35">
      <c r="A576" s="1">
        <f t="shared" si="9"/>
        <v>575</v>
      </c>
      <c r="B576" s="1" t="s">
        <v>1039</v>
      </c>
      <c r="C576" t="s">
        <v>280</v>
      </c>
      <c r="D576" t="s">
        <v>86</v>
      </c>
      <c r="E576" s="33" t="s">
        <v>81</v>
      </c>
      <c r="F576" s="33" t="s">
        <v>7</v>
      </c>
      <c r="G576" s="33" t="s">
        <v>7</v>
      </c>
      <c r="H576" s="33" t="s">
        <v>7</v>
      </c>
      <c r="I576" s="33" t="s">
        <v>8</v>
      </c>
      <c r="J576" s="33" t="s">
        <v>8</v>
      </c>
      <c r="K576" s="34">
        <v>0.2</v>
      </c>
      <c r="L576" s="34" t="str">
        <f>IF(Noms_de_les_cases45[[#This Row],[Nivell 
d''us (%)]]&gt;0.7,"Habitual",IF(Noms_de_les_cases45[[#This Row],[Nivell 
d''us (%)]]&lt;0.3,"Minoritari","Ocasional"))</f>
        <v>Minoritari</v>
      </c>
      <c r="M576" s="33" t="s">
        <v>16</v>
      </c>
      <c r="N576" s="33" t="s">
        <v>17</v>
      </c>
      <c r="O576" t="s">
        <v>1267</v>
      </c>
      <c r="P576" t="s">
        <v>1229</v>
      </c>
    </row>
    <row r="577" spans="1:16" x14ac:dyDescent="0.35">
      <c r="A577" s="1">
        <f t="shared" si="9"/>
        <v>576</v>
      </c>
      <c r="B577" s="1" t="s">
        <v>909</v>
      </c>
      <c r="C577" t="s">
        <v>908</v>
      </c>
      <c r="D577" t="s">
        <v>89</v>
      </c>
      <c r="E577" s="33" t="s">
        <v>81</v>
      </c>
      <c r="F577" s="33" t="s">
        <v>7</v>
      </c>
      <c r="G577" s="33" t="s">
        <v>7</v>
      </c>
      <c r="H577" s="33" t="s">
        <v>7</v>
      </c>
      <c r="I577" s="33" t="s">
        <v>8</v>
      </c>
      <c r="J577" s="33" t="s">
        <v>7</v>
      </c>
      <c r="K577" s="34">
        <v>0.6</v>
      </c>
      <c r="L577" s="34" t="str">
        <f>IF(Noms_de_les_cases45[[#This Row],[Nivell 
d''us (%)]]&gt;0.7,"Habitual",IF(Noms_de_les_cases45[[#This Row],[Nivell 
d''us (%)]]&lt;0.3,"Minoritari","Ocasional"))</f>
        <v>Ocasional</v>
      </c>
      <c r="M577" s="33" t="s">
        <v>14</v>
      </c>
      <c r="N577" s="33" t="s">
        <v>17</v>
      </c>
      <c r="O577" t="s">
        <v>1267</v>
      </c>
      <c r="P577" t="s">
        <v>1228</v>
      </c>
    </row>
    <row r="578" spans="1:16" x14ac:dyDescent="0.35">
      <c r="A578" s="1">
        <f t="shared" si="9"/>
        <v>577</v>
      </c>
      <c r="B578" s="1" t="s">
        <v>468</v>
      </c>
      <c r="C578" t="s">
        <v>469</v>
      </c>
      <c r="D578" t="s">
        <v>85</v>
      </c>
      <c r="E578" s="33" t="s">
        <v>82</v>
      </c>
      <c r="F578" s="33" t="s">
        <v>7</v>
      </c>
      <c r="G578" s="33" t="s">
        <v>7</v>
      </c>
      <c r="H578" s="33" t="s">
        <v>7</v>
      </c>
      <c r="I578" s="33" t="s">
        <v>7</v>
      </c>
      <c r="J578" s="33" t="s">
        <v>7</v>
      </c>
      <c r="K578" s="34">
        <v>1</v>
      </c>
      <c r="L578" s="34" t="str">
        <f>IF(Noms_de_les_cases45[[#This Row],[Nivell 
d''us (%)]]&gt;0.7,"Habitual",IF(Noms_de_les_cases45[[#This Row],[Nivell 
d''us (%)]]&lt;0.3,"Minoritari","Ocasional"))</f>
        <v>Habitual</v>
      </c>
      <c r="M578" s="33" t="s">
        <v>220</v>
      </c>
      <c r="N578" s="33" t="s">
        <v>17</v>
      </c>
      <c r="O578" t="s">
        <v>1221</v>
      </c>
      <c r="P578" t="s">
        <v>1271</v>
      </c>
    </row>
    <row r="579" spans="1:16" x14ac:dyDescent="0.35">
      <c r="A579" s="1">
        <f t="shared" ref="A579:A642" si="10">A578+1</f>
        <v>578</v>
      </c>
      <c r="B579" s="1" t="s">
        <v>279</v>
      </c>
      <c r="C579" t="s">
        <v>280</v>
      </c>
      <c r="D579" t="s">
        <v>86</v>
      </c>
      <c r="E579" s="33" t="s">
        <v>82</v>
      </c>
      <c r="F579" s="33" t="s">
        <v>7</v>
      </c>
      <c r="G579" s="33" t="s">
        <v>7</v>
      </c>
      <c r="H579" s="33" t="s">
        <v>7</v>
      </c>
      <c r="I579" s="33" t="s">
        <v>7</v>
      </c>
      <c r="J579" s="33" t="s">
        <v>7</v>
      </c>
      <c r="K579" s="34">
        <v>0.8</v>
      </c>
      <c r="L579" s="34" t="str">
        <f>IF(Noms_de_les_cases45[[#This Row],[Nivell 
d''us (%)]]&gt;0.7,"Habitual",IF(Noms_de_les_cases45[[#This Row],[Nivell 
d''us (%)]]&lt;0.3,"Minoritari","Ocasional"))</f>
        <v>Habitual</v>
      </c>
      <c r="M579" s="33" t="s">
        <v>281</v>
      </c>
      <c r="N579" s="33" t="s">
        <v>20</v>
      </c>
      <c r="O579" t="s">
        <v>1218</v>
      </c>
      <c r="P579" t="s">
        <v>1271</v>
      </c>
    </row>
    <row r="580" spans="1:16" x14ac:dyDescent="0.35">
      <c r="A580" s="1">
        <f t="shared" si="10"/>
        <v>579</v>
      </c>
      <c r="B580" s="1" t="s">
        <v>314</v>
      </c>
      <c r="C580" t="s">
        <v>315</v>
      </c>
      <c r="D580" t="s">
        <v>92</v>
      </c>
      <c r="E580" s="33" t="s">
        <v>82</v>
      </c>
      <c r="F580" s="33" t="s">
        <v>7</v>
      </c>
      <c r="G580" s="33" t="s">
        <v>7</v>
      </c>
      <c r="H580" s="33" t="s">
        <v>7</v>
      </c>
      <c r="I580" s="33" t="s">
        <v>7</v>
      </c>
      <c r="J580" s="33" t="s">
        <v>7</v>
      </c>
      <c r="K580" s="34">
        <v>0.6</v>
      </c>
      <c r="L580" s="34" t="str">
        <f>IF(Noms_de_les_cases45[[#This Row],[Nivell 
d''us (%)]]&gt;0.7,"Habitual",IF(Noms_de_les_cases45[[#This Row],[Nivell 
d''us (%)]]&lt;0.3,"Minoritari","Ocasional"))</f>
        <v>Ocasional</v>
      </c>
      <c r="M580" s="33" t="s">
        <v>78</v>
      </c>
      <c r="N580" s="33" t="s">
        <v>20</v>
      </c>
      <c r="O580" t="s">
        <v>1235</v>
      </c>
      <c r="P580" t="s">
        <v>1226</v>
      </c>
    </row>
    <row r="581" spans="1:16" x14ac:dyDescent="0.35">
      <c r="A581" s="1">
        <f t="shared" si="10"/>
        <v>580</v>
      </c>
      <c r="B581" s="1" t="s">
        <v>1429</v>
      </c>
      <c r="C581" t="s">
        <v>424</v>
      </c>
      <c r="D581" t="s">
        <v>86</v>
      </c>
      <c r="E581" s="33" t="s">
        <v>81</v>
      </c>
      <c r="F581" s="33" t="s">
        <v>7</v>
      </c>
      <c r="G581" s="33" t="s">
        <v>7</v>
      </c>
      <c r="H581" s="33" t="s">
        <v>7</v>
      </c>
      <c r="I581" s="33" t="s">
        <v>8</v>
      </c>
      <c r="J581" s="33" t="s">
        <v>7</v>
      </c>
      <c r="K581" s="34">
        <v>1</v>
      </c>
      <c r="L581" s="34" t="str">
        <f>IF(Noms_de_les_cases45[[#This Row],[Nivell 
d''us (%)]]&gt;0.7,"Habitual",IF(Noms_de_les_cases45[[#This Row],[Nivell 
d''us (%)]]&lt;0.3,"Minoritari","Ocasional"))</f>
        <v>Habitual</v>
      </c>
      <c r="M581" s="33" t="s">
        <v>15</v>
      </c>
      <c r="N581" s="33" t="s">
        <v>17</v>
      </c>
      <c r="O581" t="s">
        <v>1221</v>
      </c>
      <c r="P581" t="s">
        <v>1239</v>
      </c>
    </row>
    <row r="582" spans="1:16" x14ac:dyDescent="0.35">
      <c r="A582" s="1">
        <f t="shared" si="10"/>
        <v>581</v>
      </c>
      <c r="B582" s="1" t="s">
        <v>623</v>
      </c>
      <c r="C582" t="s">
        <v>624</v>
      </c>
      <c r="D582" t="s">
        <v>85</v>
      </c>
      <c r="E582" s="33" t="s">
        <v>82</v>
      </c>
      <c r="F582" s="33" t="s">
        <v>7</v>
      </c>
      <c r="G582" s="33" t="s">
        <v>7</v>
      </c>
      <c r="H582" s="33" t="s">
        <v>7</v>
      </c>
      <c r="I582" s="33" t="s">
        <v>7</v>
      </c>
      <c r="J582" s="33" t="s">
        <v>7</v>
      </c>
      <c r="K582" s="34">
        <v>0.8</v>
      </c>
      <c r="L582" s="34" t="str">
        <f>IF(Noms_de_les_cases45[[#This Row],[Nivell 
d''us (%)]]&gt;0.7,"Habitual",IF(Noms_de_les_cases45[[#This Row],[Nivell 
d''us (%)]]&lt;0.3,"Minoritari","Ocasional"))</f>
        <v>Habitual</v>
      </c>
      <c r="M582" s="33" t="s">
        <v>281</v>
      </c>
      <c r="N582" s="33" t="s">
        <v>17</v>
      </c>
      <c r="O582" t="s">
        <v>1221</v>
      </c>
      <c r="P582" t="s">
        <v>1271</v>
      </c>
    </row>
    <row r="583" spans="1:16" x14ac:dyDescent="0.35">
      <c r="A583" s="1">
        <f t="shared" si="10"/>
        <v>582</v>
      </c>
      <c r="B583" s="1" t="s">
        <v>1430</v>
      </c>
      <c r="C583" t="s">
        <v>388</v>
      </c>
      <c r="D583" t="s">
        <v>86</v>
      </c>
      <c r="E583" s="33" t="s">
        <v>81</v>
      </c>
      <c r="F583" s="33" t="s">
        <v>7</v>
      </c>
      <c r="G583" s="33" t="s">
        <v>7</v>
      </c>
      <c r="H583" s="33" t="s">
        <v>7</v>
      </c>
      <c r="I583" s="33" t="s">
        <v>7</v>
      </c>
      <c r="J583" s="33" t="s">
        <v>8</v>
      </c>
      <c r="K583" s="34">
        <v>0.4</v>
      </c>
      <c r="L583" s="34" t="str">
        <f>IF(Noms_de_les_cases45[[#This Row],[Nivell 
d''us (%)]]&gt;0.7,"Habitual",IF(Noms_de_les_cases45[[#This Row],[Nivell 
d''us (%)]]&lt;0.3,"Minoritari","Ocasional"))</f>
        <v>Ocasional</v>
      </c>
      <c r="M583" s="33" t="s">
        <v>14</v>
      </c>
      <c r="N583" s="33" t="s">
        <v>20</v>
      </c>
      <c r="O583" t="s">
        <v>1237</v>
      </c>
      <c r="P583" t="s">
        <v>1228</v>
      </c>
    </row>
    <row r="584" spans="1:16" x14ac:dyDescent="0.35">
      <c r="A584" s="1">
        <f t="shared" si="10"/>
        <v>583</v>
      </c>
      <c r="B584" s="1" t="s">
        <v>942</v>
      </c>
      <c r="C584" t="s">
        <v>940</v>
      </c>
      <c r="D584" t="s">
        <v>89</v>
      </c>
      <c r="E584" s="33" t="s">
        <v>81</v>
      </c>
      <c r="F584" s="33" t="s">
        <v>7</v>
      </c>
      <c r="G584" s="33" t="s">
        <v>7</v>
      </c>
      <c r="H584" s="33" t="s">
        <v>7</v>
      </c>
      <c r="I584" s="33" t="s">
        <v>8</v>
      </c>
      <c r="J584" s="33" t="s">
        <v>7</v>
      </c>
      <c r="K584" s="34">
        <v>0.6</v>
      </c>
      <c r="L584" s="34" t="str">
        <f>IF(Noms_de_les_cases45[[#This Row],[Nivell 
d''us (%)]]&gt;0.7,"Habitual",IF(Noms_de_les_cases45[[#This Row],[Nivell 
d''us (%)]]&lt;0.3,"Minoritari","Ocasional"))</f>
        <v>Ocasional</v>
      </c>
      <c r="M584" s="33" t="s">
        <v>38</v>
      </c>
      <c r="N584" s="33" t="s">
        <v>17</v>
      </c>
      <c r="O584" t="s">
        <v>1237</v>
      </c>
      <c r="P584" t="s">
        <v>1268</v>
      </c>
    </row>
    <row r="585" spans="1:16" x14ac:dyDescent="0.35">
      <c r="A585" s="1">
        <f t="shared" si="10"/>
        <v>584</v>
      </c>
      <c r="B585" s="1" t="s">
        <v>225</v>
      </c>
      <c r="C585" t="s">
        <v>227</v>
      </c>
      <c r="D585" t="s">
        <v>88</v>
      </c>
      <c r="E585" s="33" t="s">
        <v>82</v>
      </c>
      <c r="F585" s="33" t="s">
        <v>7</v>
      </c>
      <c r="G585" s="33" t="s">
        <v>7</v>
      </c>
      <c r="H585" s="33" t="s">
        <v>7</v>
      </c>
      <c r="I585" s="33" t="s">
        <v>7</v>
      </c>
      <c r="J585" s="33" t="s">
        <v>7</v>
      </c>
      <c r="K585" s="34">
        <v>0.6</v>
      </c>
      <c r="L585" s="34" t="str">
        <f>IF(Noms_de_les_cases45[[#This Row],[Nivell 
d''us (%)]]&gt;0.7,"Habitual",IF(Noms_de_les_cases45[[#This Row],[Nivell 
d''us (%)]]&lt;0.3,"Minoritari","Ocasional"))</f>
        <v>Ocasional</v>
      </c>
      <c r="M585" s="33" t="s">
        <v>14</v>
      </c>
      <c r="N585" s="33" t="s">
        <v>20</v>
      </c>
      <c r="O585" t="s">
        <v>1235</v>
      </c>
      <c r="P585" t="s">
        <v>1230</v>
      </c>
    </row>
    <row r="586" spans="1:16" x14ac:dyDescent="0.35">
      <c r="A586" s="1">
        <f t="shared" si="10"/>
        <v>585</v>
      </c>
      <c r="B586" s="1" t="s">
        <v>402</v>
      </c>
      <c r="C586" t="s">
        <v>403</v>
      </c>
      <c r="D586" t="s">
        <v>86</v>
      </c>
      <c r="E586" s="33" t="s">
        <v>82</v>
      </c>
      <c r="F586" s="33" t="s">
        <v>7</v>
      </c>
      <c r="G586" s="33" t="s">
        <v>7</v>
      </c>
      <c r="H586" s="33" t="s">
        <v>7</v>
      </c>
      <c r="I586" s="33" t="s">
        <v>7</v>
      </c>
      <c r="J586" s="33" t="s">
        <v>7</v>
      </c>
      <c r="K586" s="34">
        <v>0.6</v>
      </c>
      <c r="L586" s="34" t="str">
        <f>IF(Noms_de_les_cases45[[#This Row],[Nivell 
d''us (%)]]&gt;0.7,"Habitual",IF(Noms_de_les_cases45[[#This Row],[Nivell 
d''us (%)]]&lt;0.3,"Minoritari","Ocasional"))</f>
        <v>Ocasional</v>
      </c>
      <c r="M586" s="33" t="s">
        <v>15</v>
      </c>
      <c r="N586" s="33" t="s">
        <v>17</v>
      </c>
      <c r="O586" t="s">
        <v>1218</v>
      </c>
      <c r="P586" t="s">
        <v>1268</v>
      </c>
    </row>
    <row r="587" spans="1:16" x14ac:dyDescent="0.35">
      <c r="A587" s="1">
        <f t="shared" si="10"/>
        <v>586</v>
      </c>
      <c r="B587" s="1" t="s">
        <v>338</v>
      </c>
      <c r="C587" t="s">
        <v>339</v>
      </c>
      <c r="D587" t="s">
        <v>92</v>
      </c>
      <c r="E587" s="33" t="s">
        <v>81</v>
      </c>
      <c r="F587" s="33" t="s">
        <v>7</v>
      </c>
      <c r="G587" s="33" t="s">
        <v>7</v>
      </c>
      <c r="H587" s="33" t="s">
        <v>8</v>
      </c>
      <c r="I587" s="33" t="s">
        <v>7</v>
      </c>
      <c r="J587" s="33" t="s">
        <v>8</v>
      </c>
      <c r="K587" s="34">
        <v>0.4</v>
      </c>
      <c r="L587" s="34" t="str">
        <f>IF(Noms_de_les_cases45[[#This Row],[Nivell 
d''us (%)]]&gt;0.7,"Habitual",IF(Noms_de_les_cases45[[#This Row],[Nivell 
d''us (%)]]&lt;0.3,"Minoritari","Ocasional"))</f>
        <v>Ocasional</v>
      </c>
      <c r="M587" s="33" t="s">
        <v>14</v>
      </c>
      <c r="N587" s="33" t="s">
        <v>20</v>
      </c>
      <c r="O587" t="s">
        <v>1222</v>
      </c>
      <c r="P587" t="s">
        <v>1230</v>
      </c>
    </row>
    <row r="588" spans="1:16" x14ac:dyDescent="0.35">
      <c r="A588" s="1">
        <f t="shared" si="10"/>
        <v>587</v>
      </c>
      <c r="B588" s="1" t="s">
        <v>913</v>
      </c>
      <c r="C588" t="s">
        <v>911</v>
      </c>
      <c r="D588" t="s">
        <v>89</v>
      </c>
      <c r="E588" s="33" t="s">
        <v>81</v>
      </c>
      <c r="F588" s="33" t="s">
        <v>7</v>
      </c>
      <c r="G588" s="33" t="s">
        <v>7</v>
      </c>
      <c r="H588" s="33" t="s">
        <v>7</v>
      </c>
      <c r="I588" s="33" t="s">
        <v>8</v>
      </c>
      <c r="J588" s="33" t="s">
        <v>8</v>
      </c>
      <c r="K588" s="34">
        <v>0.2</v>
      </c>
      <c r="L588" s="34" t="str">
        <f>IF(Noms_de_les_cases45[[#This Row],[Nivell 
d''us (%)]]&gt;0.7,"Habitual",IF(Noms_de_les_cases45[[#This Row],[Nivell 
d''us (%)]]&lt;0.3,"Minoritari","Ocasional"))</f>
        <v>Minoritari</v>
      </c>
      <c r="M588" s="33" t="s">
        <v>16</v>
      </c>
      <c r="N588" s="33" t="s">
        <v>17</v>
      </c>
      <c r="O588" t="s">
        <v>1222</v>
      </c>
      <c r="P588" t="s">
        <v>1229</v>
      </c>
    </row>
    <row r="589" spans="1:16" x14ac:dyDescent="0.35">
      <c r="A589" s="1">
        <f t="shared" si="10"/>
        <v>588</v>
      </c>
      <c r="B589" s="1" t="s">
        <v>224</v>
      </c>
      <c r="C589" t="s">
        <v>223</v>
      </c>
      <c r="D589" t="s">
        <v>88</v>
      </c>
      <c r="E589" s="33" t="s">
        <v>81</v>
      </c>
      <c r="F589" s="33" t="s">
        <v>7</v>
      </c>
      <c r="G589" s="33" t="s">
        <v>7</v>
      </c>
      <c r="H589" s="33" t="s">
        <v>7</v>
      </c>
      <c r="I589" s="33" t="s">
        <v>8</v>
      </c>
      <c r="J589" s="33" t="s">
        <v>8</v>
      </c>
      <c r="K589" s="34">
        <v>0.2</v>
      </c>
      <c r="L589" s="34" t="str">
        <f>IF(Noms_de_les_cases45[[#This Row],[Nivell 
d''us (%)]]&gt;0.7,"Habitual",IF(Noms_de_les_cases45[[#This Row],[Nivell 
d''us (%)]]&lt;0.3,"Minoritari","Ocasional"))</f>
        <v>Minoritari</v>
      </c>
      <c r="M589" s="33" t="s">
        <v>16</v>
      </c>
      <c r="N589" s="33" t="s">
        <v>17</v>
      </c>
      <c r="O589" t="s">
        <v>1221</v>
      </c>
      <c r="P589" t="s">
        <v>1239</v>
      </c>
    </row>
    <row r="590" spans="1:16" x14ac:dyDescent="0.35">
      <c r="A590" s="1">
        <f t="shared" si="10"/>
        <v>589</v>
      </c>
      <c r="B590" s="1" t="s">
        <v>798</v>
      </c>
      <c r="C590" t="s">
        <v>799</v>
      </c>
      <c r="D590" t="s">
        <v>24</v>
      </c>
      <c r="E590" s="33" t="s">
        <v>81</v>
      </c>
      <c r="F590" s="33" t="s">
        <v>7</v>
      </c>
      <c r="G590" s="33" t="s">
        <v>7</v>
      </c>
      <c r="H590" s="33" t="s">
        <v>7</v>
      </c>
      <c r="I590" s="33" t="s">
        <v>7</v>
      </c>
      <c r="J590" s="33" t="s">
        <v>7</v>
      </c>
      <c r="K590" s="34">
        <v>1</v>
      </c>
      <c r="L590" s="34" t="str">
        <f>IF(Noms_de_les_cases45[[#This Row],[Nivell 
d''us (%)]]&gt;0.7,"Habitual",IF(Noms_de_les_cases45[[#This Row],[Nivell 
d''us (%)]]&lt;0.3,"Minoritari","Ocasional"))</f>
        <v>Habitual</v>
      </c>
      <c r="M590" s="33" t="s">
        <v>14</v>
      </c>
      <c r="N590" s="33" t="s">
        <v>17</v>
      </c>
      <c r="O590" t="s">
        <v>1267</v>
      </c>
      <c r="P590" t="s">
        <v>1228</v>
      </c>
    </row>
    <row r="591" spans="1:16" x14ac:dyDescent="0.35">
      <c r="A591" s="1">
        <f t="shared" si="10"/>
        <v>590</v>
      </c>
      <c r="B591" s="1" t="s">
        <v>835</v>
      </c>
      <c r="C591" t="s">
        <v>836</v>
      </c>
      <c r="D591" t="s">
        <v>181</v>
      </c>
      <c r="E591" s="33" t="s">
        <v>81</v>
      </c>
      <c r="F591" s="33" t="s">
        <v>7</v>
      </c>
      <c r="G591" s="33" t="s">
        <v>7</v>
      </c>
      <c r="H591" s="33" t="s">
        <v>7</v>
      </c>
      <c r="I591" s="33" t="s">
        <v>7</v>
      </c>
      <c r="J591" s="33" t="s">
        <v>8</v>
      </c>
      <c r="K591" s="34">
        <v>0.4</v>
      </c>
      <c r="L591" s="34" t="str">
        <f>IF(Noms_de_les_cases45[[#This Row],[Nivell 
d''us (%)]]&gt;0.7,"Habitual",IF(Noms_de_les_cases45[[#This Row],[Nivell 
d''us (%)]]&lt;0.3,"Minoritari","Ocasional"))</f>
        <v>Ocasional</v>
      </c>
      <c r="M591" s="33" t="s">
        <v>78</v>
      </c>
      <c r="N591" s="33" t="s">
        <v>17</v>
      </c>
      <c r="O591" t="s">
        <v>1267</v>
      </c>
      <c r="P591" t="s">
        <v>1225</v>
      </c>
    </row>
    <row r="592" spans="1:16" x14ac:dyDescent="0.35">
      <c r="A592" s="1">
        <f t="shared" si="10"/>
        <v>591</v>
      </c>
      <c r="B592" s="1" t="s">
        <v>379</v>
      </c>
      <c r="C592" t="s">
        <v>378</v>
      </c>
      <c r="D592" t="s">
        <v>86</v>
      </c>
      <c r="E592" s="33" t="s">
        <v>82</v>
      </c>
      <c r="F592" s="33" t="s">
        <v>7</v>
      </c>
      <c r="G592" s="33" t="s">
        <v>7</v>
      </c>
      <c r="H592" s="33" t="s">
        <v>7</v>
      </c>
      <c r="I592" s="33" t="s">
        <v>8</v>
      </c>
      <c r="J592" s="33" t="s">
        <v>8</v>
      </c>
      <c r="K592" s="34">
        <v>0.2</v>
      </c>
      <c r="L592" s="34" t="str">
        <f>IF(Noms_de_les_cases45[[#This Row],[Nivell 
d''us (%)]]&gt;0.7,"Habitual",IF(Noms_de_les_cases45[[#This Row],[Nivell 
d''us (%)]]&lt;0.3,"Minoritari","Ocasional"))</f>
        <v>Minoritari</v>
      </c>
      <c r="M592" s="33" t="s">
        <v>220</v>
      </c>
      <c r="N592" s="33" t="s">
        <v>17</v>
      </c>
      <c r="O592" t="s">
        <v>1267</v>
      </c>
      <c r="P592" t="s">
        <v>1271</v>
      </c>
    </row>
    <row r="593" spans="1:16" x14ac:dyDescent="0.35">
      <c r="A593" s="1">
        <f t="shared" si="10"/>
        <v>592</v>
      </c>
      <c r="B593" s="1" t="s">
        <v>622</v>
      </c>
      <c r="C593" t="s">
        <v>620</v>
      </c>
      <c r="D593" t="s">
        <v>85</v>
      </c>
      <c r="E593" s="33" t="s">
        <v>81</v>
      </c>
      <c r="F593" s="33" t="s">
        <v>7</v>
      </c>
      <c r="G593" s="33" t="s">
        <v>7</v>
      </c>
      <c r="H593" s="33" t="s">
        <v>7</v>
      </c>
      <c r="I593" s="33" t="s">
        <v>8</v>
      </c>
      <c r="J593" s="33" t="s">
        <v>8</v>
      </c>
      <c r="K593" s="34">
        <v>0.4</v>
      </c>
      <c r="L593" s="34" t="str">
        <f>IF(Noms_de_les_cases45[[#This Row],[Nivell 
d''us (%)]]&gt;0.7,"Habitual",IF(Noms_de_les_cases45[[#This Row],[Nivell 
d''us (%)]]&lt;0.3,"Minoritari","Ocasional"))</f>
        <v>Ocasional</v>
      </c>
      <c r="M593" s="33" t="s">
        <v>38</v>
      </c>
      <c r="N593" s="33" t="s">
        <v>17</v>
      </c>
      <c r="O593" t="s">
        <v>1267</v>
      </c>
      <c r="P593" t="s">
        <v>1271</v>
      </c>
    </row>
    <row r="594" spans="1:16" x14ac:dyDescent="0.35">
      <c r="A594" s="1">
        <f t="shared" si="10"/>
        <v>593</v>
      </c>
      <c r="B594" s="1" t="s">
        <v>963</v>
      </c>
      <c r="C594" t="s">
        <v>962</v>
      </c>
      <c r="D594" t="s">
        <v>89</v>
      </c>
      <c r="E594" s="33" t="s">
        <v>82</v>
      </c>
      <c r="F594" s="33" t="s">
        <v>7</v>
      </c>
      <c r="G594" s="33" t="s">
        <v>7</v>
      </c>
      <c r="H594" s="33" t="s">
        <v>7</v>
      </c>
      <c r="I594" s="33" t="s">
        <v>8</v>
      </c>
      <c r="J594" s="33" t="s">
        <v>7</v>
      </c>
      <c r="K594" s="34">
        <v>0.8</v>
      </c>
      <c r="L594" s="34" t="str">
        <f>IF(Noms_de_les_cases45[[#This Row],[Nivell 
d''us (%)]]&gt;0.7,"Habitual",IF(Noms_de_les_cases45[[#This Row],[Nivell 
d''us (%)]]&lt;0.3,"Minoritari","Ocasional"))</f>
        <v>Habitual</v>
      </c>
      <c r="M594" s="33" t="s">
        <v>281</v>
      </c>
      <c r="N594" s="33" t="s">
        <v>17</v>
      </c>
      <c r="O594" t="s">
        <v>1267</v>
      </c>
      <c r="P594" t="s">
        <v>1271</v>
      </c>
    </row>
    <row r="595" spans="1:16" x14ac:dyDescent="0.35">
      <c r="A595" s="1">
        <f t="shared" si="10"/>
        <v>594</v>
      </c>
      <c r="B595" s="1" t="s">
        <v>961</v>
      </c>
      <c r="C595" t="s">
        <v>962</v>
      </c>
      <c r="D595" t="s">
        <v>89</v>
      </c>
      <c r="E595" s="33" t="s">
        <v>82</v>
      </c>
      <c r="F595" s="33" t="s">
        <v>7</v>
      </c>
      <c r="G595" s="33" t="s">
        <v>7</v>
      </c>
      <c r="H595" s="33" t="s">
        <v>7</v>
      </c>
      <c r="I595" s="33" t="s">
        <v>7</v>
      </c>
      <c r="J595" s="33" t="s">
        <v>7</v>
      </c>
      <c r="K595" s="34">
        <v>1</v>
      </c>
      <c r="L595" s="34" t="str">
        <f>IF(Noms_de_les_cases45[[#This Row],[Nivell 
d''us (%)]]&gt;0.7,"Habitual",IF(Noms_de_les_cases45[[#This Row],[Nivell 
d''us (%)]]&lt;0.3,"Minoritari","Ocasional"))</f>
        <v>Habitual</v>
      </c>
      <c r="M595" s="33" t="s">
        <v>281</v>
      </c>
      <c r="N595" s="33" t="s">
        <v>17</v>
      </c>
      <c r="O595" t="s">
        <v>1267</v>
      </c>
      <c r="P595" t="s">
        <v>1271</v>
      </c>
    </row>
    <row r="596" spans="1:16" x14ac:dyDescent="0.35">
      <c r="A596" s="1">
        <f t="shared" si="10"/>
        <v>595</v>
      </c>
      <c r="B596" s="1" t="s">
        <v>399</v>
      </c>
      <c r="C596" t="s">
        <v>396</v>
      </c>
      <c r="D596" t="s">
        <v>87</v>
      </c>
      <c r="E596" s="33" t="s">
        <v>81</v>
      </c>
      <c r="F596" s="33" t="s">
        <v>7</v>
      </c>
      <c r="G596" s="33" t="s">
        <v>8</v>
      </c>
      <c r="H596" s="33" t="s">
        <v>7</v>
      </c>
      <c r="I596" s="33" t="s">
        <v>8</v>
      </c>
      <c r="J596" s="33" t="s">
        <v>7</v>
      </c>
      <c r="K596" s="34">
        <v>0.6</v>
      </c>
      <c r="L596" s="34" t="str">
        <f>IF(Noms_de_les_cases45[[#This Row],[Nivell 
d''us (%)]]&gt;0.7,"Habitual",IF(Noms_de_les_cases45[[#This Row],[Nivell 
d''us (%)]]&lt;0.3,"Minoritari","Ocasional"))</f>
        <v>Ocasional</v>
      </c>
      <c r="M596" s="33" t="s">
        <v>57</v>
      </c>
      <c r="N596" s="33" t="s">
        <v>18</v>
      </c>
      <c r="O596" t="s">
        <v>1267</v>
      </c>
      <c r="P596" t="s">
        <v>1272</v>
      </c>
    </row>
    <row r="597" spans="1:16" x14ac:dyDescent="0.35">
      <c r="A597" s="1">
        <f t="shared" si="10"/>
        <v>596</v>
      </c>
      <c r="B597" s="1" t="s">
        <v>639</v>
      </c>
      <c r="C597" t="s">
        <v>640</v>
      </c>
      <c r="D597" t="s">
        <v>24</v>
      </c>
      <c r="E597" s="33" t="s">
        <v>81</v>
      </c>
      <c r="F597" s="33" t="s">
        <v>7</v>
      </c>
      <c r="G597" s="33" t="s">
        <v>7</v>
      </c>
      <c r="H597" s="33" t="s">
        <v>7</v>
      </c>
      <c r="I597" s="33" t="s">
        <v>8</v>
      </c>
      <c r="J597" s="33" t="s">
        <v>7</v>
      </c>
      <c r="K597" s="34">
        <v>0.8</v>
      </c>
      <c r="L597" s="34" t="str">
        <f>IF(Noms_de_les_cases45[[#This Row],[Nivell 
d''us (%)]]&gt;0.7,"Habitual",IF(Noms_de_les_cases45[[#This Row],[Nivell 
d''us (%)]]&lt;0.3,"Minoritari","Ocasional"))</f>
        <v>Habitual</v>
      </c>
      <c r="M597" s="33" t="s">
        <v>57</v>
      </c>
      <c r="N597" s="33" t="s">
        <v>18</v>
      </c>
      <c r="O597" t="s">
        <v>1267</v>
      </c>
      <c r="P597" t="s">
        <v>1272</v>
      </c>
    </row>
    <row r="598" spans="1:16" x14ac:dyDescent="0.35">
      <c r="A598" s="1">
        <f t="shared" si="10"/>
        <v>597</v>
      </c>
      <c r="B598" s="1" t="s">
        <v>1361</v>
      </c>
      <c r="C598" t="s">
        <v>663</v>
      </c>
      <c r="D598" t="s">
        <v>84</v>
      </c>
      <c r="E598" s="33" t="s">
        <v>82</v>
      </c>
      <c r="F598" s="33" t="s">
        <v>7</v>
      </c>
      <c r="G598" s="33" t="s">
        <v>7</v>
      </c>
      <c r="H598" s="33" t="s">
        <v>7</v>
      </c>
      <c r="I598" s="33" t="s">
        <v>8</v>
      </c>
      <c r="J598" s="33" t="s">
        <v>7</v>
      </c>
      <c r="K598" s="34">
        <v>1</v>
      </c>
      <c r="L598" s="34" t="str">
        <f>IF(Noms_de_les_cases45[[#This Row],[Nivell 
d''us (%)]]&gt;0.7,"Habitual",IF(Noms_de_les_cases45[[#This Row],[Nivell 
d''us (%)]]&lt;0.3,"Minoritari","Ocasional"))</f>
        <v>Habitual</v>
      </c>
      <c r="M598" s="33" t="s">
        <v>220</v>
      </c>
      <c r="N598" s="33" t="s">
        <v>17</v>
      </c>
      <c r="O598" t="s">
        <v>1267</v>
      </c>
      <c r="P598" t="s">
        <v>1271</v>
      </c>
    </row>
    <row r="599" spans="1:16" x14ac:dyDescent="0.35">
      <c r="A599" s="1">
        <f t="shared" si="10"/>
        <v>598</v>
      </c>
      <c r="B599" s="1" t="s">
        <v>219</v>
      </c>
      <c r="C599" t="s">
        <v>213</v>
      </c>
      <c r="D599" t="s">
        <v>88</v>
      </c>
      <c r="E599" s="33" t="s">
        <v>81</v>
      </c>
      <c r="F599" s="33" t="s">
        <v>7</v>
      </c>
      <c r="G599" s="33" t="s">
        <v>7</v>
      </c>
      <c r="H599" s="33" t="s">
        <v>7</v>
      </c>
      <c r="I599" s="33" t="s">
        <v>8</v>
      </c>
      <c r="J599" s="33" t="s">
        <v>7</v>
      </c>
      <c r="K599" s="34">
        <v>1</v>
      </c>
      <c r="L599" s="34" t="str">
        <f>IF(Noms_de_les_cases45[[#This Row],[Nivell 
d''us (%)]]&gt;0.7,"Habitual",IF(Noms_de_les_cases45[[#This Row],[Nivell 
d''us (%)]]&lt;0.3,"Minoritari","Ocasional"))</f>
        <v>Habitual</v>
      </c>
      <c r="M599" s="33" t="s">
        <v>220</v>
      </c>
      <c r="N599" s="33" t="s">
        <v>17</v>
      </c>
      <c r="O599" t="s">
        <v>1267</v>
      </c>
      <c r="P599" t="s">
        <v>1271</v>
      </c>
    </row>
    <row r="600" spans="1:16" x14ac:dyDescent="0.35">
      <c r="A600" s="1">
        <f t="shared" si="10"/>
        <v>599</v>
      </c>
      <c r="B600" s="1" t="s">
        <v>1038</v>
      </c>
      <c r="C600" t="s">
        <v>1037</v>
      </c>
      <c r="D600" t="s">
        <v>86</v>
      </c>
      <c r="E600" s="33" t="s">
        <v>81</v>
      </c>
      <c r="F600" s="33" t="s">
        <v>7</v>
      </c>
      <c r="G600" s="33" t="s">
        <v>7</v>
      </c>
      <c r="H600" s="33" t="s">
        <v>7</v>
      </c>
      <c r="I600" s="33" t="s">
        <v>8</v>
      </c>
      <c r="J600" s="33" t="s">
        <v>8</v>
      </c>
      <c r="K600" s="34">
        <v>0.2</v>
      </c>
      <c r="L600" s="34" t="str">
        <f>IF(Noms_de_les_cases45[[#This Row],[Nivell 
d''us (%)]]&gt;0.7,"Habitual",IF(Noms_de_les_cases45[[#This Row],[Nivell 
d''us (%)]]&lt;0.3,"Minoritari","Ocasional"))</f>
        <v>Minoritari</v>
      </c>
      <c r="M600" s="33" t="s">
        <v>16</v>
      </c>
      <c r="N600" s="33" t="s">
        <v>17</v>
      </c>
      <c r="O600" t="s">
        <v>1267</v>
      </c>
      <c r="P600" t="s">
        <v>1229</v>
      </c>
    </row>
    <row r="601" spans="1:16" x14ac:dyDescent="0.35">
      <c r="A601" s="1">
        <f t="shared" si="10"/>
        <v>600</v>
      </c>
      <c r="B601" s="1" t="s">
        <v>1511</v>
      </c>
      <c r="C601" t="s">
        <v>1142</v>
      </c>
      <c r="D601" t="s">
        <v>88</v>
      </c>
      <c r="E601" s="33" t="s">
        <v>81</v>
      </c>
      <c r="F601" s="33" t="s">
        <v>7</v>
      </c>
      <c r="G601" s="33" t="s">
        <v>8</v>
      </c>
      <c r="H601" s="33" t="s">
        <v>7</v>
      </c>
      <c r="I601" s="33" t="s">
        <v>8</v>
      </c>
      <c r="J601" s="33" t="s">
        <v>8</v>
      </c>
      <c r="K601" s="34">
        <v>0.2</v>
      </c>
      <c r="L601" s="34" t="str">
        <f>IF(Noms_de_les_cases45[[#This Row],[Nivell 
d''us (%)]]&gt;0.7,"Habitual",IF(Noms_de_les_cases45[[#This Row],[Nivell 
d''us (%)]]&lt;0.3,"Minoritari","Ocasional"))</f>
        <v>Minoritari</v>
      </c>
      <c r="M601" s="33" t="s">
        <v>15</v>
      </c>
      <c r="N601" s="33" t="s">
        <v>17</v>
      </c>
      <c r="O601" t="s">
        <v>1267</v>
      </c>
      <c r="P601" t="s">
        <v>1270</v>
      </c>
    </row>
    <row r="602" spans="1:16" x14ac:dyDescent="0.35">
      <c r="A602" s="1">
        <f t="shared" si="10"/>
        <v>601</v>
      </c>
      <c r="B602" s="1" t="s">
        <v>1542</v>
      </c>
      <c r="C602" t="s">
        <v>390</v>
      </c>
      <c r="D602" t="s">
        <v>86</v>
      </c>
      <c r="E602" s="33" t="s">
        <v>81</v>
      </c>
      <c r="F602" s="33" t="s">
        <v>7</v>
      </c>
      <c r="G602" s="33" t="s">
        <v>8</v>
      </c>
      <c r="H602" s="33" t="s">
        <v>7</v>
      </c>
      <c r="I602" s="33" t="s">
        <v>8</v>
      </c>
      <c r="J602" s="33" t="s">
        <v>8</v>
      </c>
      <c r="K602" s="34">
        <v>0.2</v>
      </c>
      <c r="L602" s="34" t="str">
        <f>IF(Noms_de_les_cases45[[#This Row],[Nivell 
d''us (%)]]&gt;0.7,"Habitual",IF(Noms_de_les_cases45[[#This Row],[Nivell 
d''us (%)]]&lt;0.3,"Minoritari","Ocasional"))</f>
        <v>Minoritari</v>
      </c>
      <c r="M602" s="33" t="s">
        <v>78</v>
      </c>
      <c r="N602" s="33" t="s">
        <v>17</v>
      </c>
      <c r="O602" t="s">
        <v>1267</v>
      </c>
      <c r="P602" t="s">
        <v>1224</v>
      </c>
    </row>
    <row r="603" spans="1:16" x14ac:dyDescent="0.35">
      <c r="A603" s="1">
        <f t="shared" si="10"/>
        <v>602</v>
      </c>
      <c r="B603" s="1" t="s">
        <v>348</v>
      </c>
      <c r="C603" t="s">
        <v>349</v>
      </c>
      <c r="D603" t="s">
        <v>92</v>
      </c>
      <c r="E603" s="33" t="s">
        <v>81</v>
      </c>
      <c r="F603" s="33" t="s">
        <v>7</v>
      </c>
      <c r="G603" s="33" t="s">
        <v>7</v>
      </c>
      <c r="H603" s="33" t="s">
        <v>7</v>
      </c>
      <c r="I603" s="33" t="s">
        <v>7</v>
      </c>
      <c r="J603" s="33" t="s">
        <v>7</v>
      </c>
      <c r="K603" s="34">
        <v>0.6</v>
      </c>
      <c r="L603" s="34" t="str">
        <f>IF(Noms_de_les_cases45[[#This Row],[Nivell 
d''us (%)]]&gt;0.7,"Habitual",IF(Noms_de_les_cases45[[#This Row],[Nivell 
d''us (%)]]&lt;0.3,"Minoritari","Ocasional"))</f>
        <v>Ocasional</v>
      </c>
      <c r="M603" s="33" t="s">
        <v>14</v>
      </c>
      <c r="N603" s="33" t="s">
        <v>20</v>
      </c>
      <c r="O603" t="s">
        <v>1267</v>
      </c>
      <c r="P603" t="s">
        <v>1230</v>
      </c>
    </row>
    <row r="604" spans="1:16" x14ac:dyDescent="0.35">
      <c r="A604" s="1">
        <f t="shared" si="10"/>
        <v>603</v>
      </c>
      <c r="B604" s="1" t="s">
        <v>461</v>
      </c>
      <c r="C604" t="s">
        <v>462</v>
      </c>
      <c r="D604" t="s">
        <v>86</v>
      </c>
      <c r="E604" s="33" t="s">
        <v>81</v>
      </c>
      <c r="F604" s="33" t="s">
        <v>7</v>
      </c>
      <c r="G604" s="33" t="s">
        <v>7</v>
      </c>
      <c r="H604" s="33" t="s">
        <v>7</v>
      </c>
      <c r="I604" s="33" t="s">
        <v>7</v>
      </c>
      <c r="J604" s="33" t="s">
        <v>8</v>
      </c>
      <c r="K604" s="34">
        <v>0.4</v>
      </c>
      <c r="L604" s="34" t="str">
        <f>IF(Noms_de_les_cases45[[#This Row],[Nivell 
d''us (%)]]&gt;0.7,"Habitual",IF(Noms_de_les_cases45[[#This Row],[Nivell 
d''us (%)]]&lt;0.3,"Minoritari","Ocasional"))</f>
        <v>Ocasional</v>
      </c>
      <c r="M604" s="33" t="s">
        <v>78</v>
      </c>
      <c r="N604" s="33" t="s">
        <v>18</v>
      </c>
      <c r="O604" t="s">
        <v>1267</v>
      </c>
      <c r="P604" t="s">
        <v>1226</v>
      </c>
    </row>
    <row r="605" spans="1:16" x14ac:dyDescent="0.35">
      <c r="A605" s="1">
        <f t="shared" si="10"/>
        <v>604</v>
      </c>
      <c r="B605" s="1" t="s">
        <v>231</v>
      </c>
      <c r="C605" t="s">
        <v>230</v>
      </c>
      <c r="D605" t="s">
        <v>88</v>
      </c>
      <c r="E605" s="33" t="s">
        <v>81</v>
      </c>
      <c r="F605" s="33" t="s">
        <v>7</v>
      </c>
      <c r="G605" s="33" t="s">
        <v>7</v>
      </c>
      <c r="H605" s="33" t="s">
        <v>7</v>
      </c>
      <c r="I605" s="33" t="s">
        <v>8</v>
      </c>
      <c r="J605" s="33" t="s">
        <v>8</v>
      </c>
      <c r="K605" s="34">
        <v>0.4</v>
      </c>
      <c r="L605" s="34" t="str">
        <f>IF(Noms_de_les_cases45[[#This Row],[Nivell 
d''us (%)]]&gt;0.7,"Habitual",IF(Noms_de_les_cases45[[#This Row],[Nivell 
d''us (%)]]&lt;0.3,"Minoritari","Ocasional"))</f>
        <v>Ocasional</v>
      </c>
      <c r="M605" s="33" t="s">
        <v>16</v>
      </c>
      <c r="N605" s="33" t="s">
        <v>18</v>
      </c>
      <c r="O605" t="s">
        <v>1267</v>
      </c>
      <c r="P605" t="s">
        <v>1271</v>
      </c>
    </row>
    <row r="606" spans="1:16" x14ac:dyDescent="0.35">
      <c r="A606" s="1">
        <f t="shared" si="10"/>
        <v>605</v>
      </c>
      <c r="B606" s="1" t="s">
        <v>1327</v>
      </c>
      <c r="C606" s="28" t="s">
        <v>150</v>
      </c>
      <c r="D606" t="s">
        <v>89</v>
      </c>
      <c r="E606" s="33" t="s">
        <v>81</v>
      </c>
      <c r="F606" s="33" t="s">
        <v>7</v>
      </c>
      <c r="G606" s="33" t="s">
        <v>7</v>
      </c>
      <c r="H606" s="33" t="s">
        <v>7</v>
      </c>
      <c r="I606" s="33" t="s">
        <v>8</v>
      </c>
      <c r="J606" s="33" t="s">
        <v>8</v>
      </c>
      <c r="K606" s="34">
        <v>0.2</v>
      </c>
      <c r="L606" s="34" t="str">
        <f>IF(Noms_de_les_cases45[[#This Row],[Nivell 
d''us (%)]]&gt;0.7,"Habitual",IF(Noms_de_les_cases45[[#This Row],[Nivell 
d''us (%)]]&lt;0.3,"Minoritari","Ocasional"))</f>
        <v>Minoritari</v>
      </c>
      <c r="M606" s="33" t="s">
        <v>57</v>
      </c>
      <c r="N606" s="33" t="s">
        <v>17</v>
      </c>
      <c r="O606" t="s">
        <v>1267</v>
      </c>
      <c r="P606" t="s">
        <v>1272</v>
      </c>
    </row>
    <row r="607" spans="1:16" x14ac:dyDescent="0.35">
      <c r="A607" s="1">
        <f t="shared" si="10"/>
        <v>606</v>
      </c>
      <c r="B607" s="1" t="s">
        <v>524</v>
      </c>
      <c r="C607" t="s">
        <v>525</v>
      </c>
      <c r="D607" t="s">
        <v>87</v>
      </c>
      <c r="E607" s="33" t="s">
        <v>81</v>
      </c>
      <c r="F607" s="33" t="s">
        <v>7</v>
      </c>
      <c r="G607" s="33" t="s">
        <v>7</v>
      </c>
      <c r="H607" s="33" t="s">
        <v>7</v>
      </c>
      <c r="I607" s="33" t="s">
        <v>7</v>
      </c>
      <c r="J607" s="33" t="s">
        <v>7</v>
      </c>
      <c r="K607" s="34">
        <v>1</v>
      </c>
      <c r="L607" s="34" t="str">
        <f>IF(Noms_de_les_cases45[[#This Row],[Nivell 
d''us (%)]]&gt;0.7,"Habitual",IF(Noms_de_les_cases45[[#This Row],[Nivell 
d''us (%)]]&lt;0.3,"Minoritari","Ocasional"))</f>
        <v>Habitual</v>
      </c>
      <c r="M607" s="33" t="s">
        <v>57</v>
      </c>
      <c r="N607" s="33" t="s">
        <v>17</v>
      </c>
      <c r="O607" t="s">
        <v>1267</v>
      </c>
      <c r="P607" t="s">
        <v>1272</v>
      </c>
    </row>
    <row r="608" spans="1:16" x14ac:dyDescent="0.35">
      <c r="A608" s="1">
        <f t="shared" si="10"/>
        <v>607</v>
      </c>
      <c r="B608" s="1" t="s">
        <v>1040</v>
      </c>
      <c r="C608" t="s">
        <v>750</v>
      </c>
      <c r="D608" t="s">
        <v>84</v>
      </c>
      <c r="E608" s="33" t="s">
        <v>81</v>
      </c>
      <c r="F608" s="33" t="s">
        <v>7</v>
      </c>
      <c r="G608" s="33" t="s">
        <v>8</v>
      </c>
      <c r="H608" s="33" t="s">
        <v>7</v>
      </c>
      <c r="I608" s="33" t="s">
        <v>8</v>
      </c>
      <c r="J608" s="33" t="s">
        <v>8</v>
      </c>
      <c r="K608" s="34">
        <v>0.2</v>
      </c>
      <c r="L608" s="34" t="str">
        <f>IF(Noms_de_les_cases45[[#This Row],[Nivell 
d''us (%)]]&gt;0.7,"Habitual",IF(Noms_de_les_cases45[[#This Row],[Nivell 
d''us (%)]]&lt;0.3,"Minoritari","Ocasional"))</f>
        <v>Minoritari</v>
      </c>
      <c r="M608" s="33" t="s">
        <v>16</v>
      </c>
      <c r="N608" s="33" t="s">
        <v>17</v>
      </c>
      <c r="O608" t="s">
        <v>1267</v>
      </c>
      <c r="P608" t="s">
        <v>1239</v>
      </c>
    </row>
    <row r="609" spans="1:16" x14ac:dyDescent="0.35">
      <c r="A609" s="1">
        <f t="shared" si="10"/>
        <v>608</v>
      </c>
      <c r="B609" s="1" t="s">
        <v>1091</v>
      </c>
      <c r="C609" t="s">
        <v>833</v>
      </c>
      <c r="D609" t="s">
        <v>181</v>
      </c>
      <c r="E609" s="33" t="s">
        <v>81</v>
      </c>
      <c r="F609" s="33" t="s">
        <v>7</v>
      </c>
      <c r="G609" s="33" t="s">
        <v>7</v>
      </c>
      <c r="H609" s="33" t="s">
        <v>7</v>
      </c>
      <c r="I609" s="33" t="s">
        <v>8</v>
      </c>
      <c r="J609" s="33" t="s">
        <v>7</v>
      </c>
      <c r="K609" s="34">
        <v>1</v>
      </c>
      <c r="L609" s="34" t="str">
        <f>IF(Noms_de_les_cases45[[#This Row],[Nivell 
d''us (%)]]&gt;0.7,"Habitual",IF(Noms_de_les_cases45[[#This Row],[Nivell 
d''us (%)]]&lt;0.3,"Minoritari","Ocasional"))</f>
        <v>Habitual</v>
      </c>
      <c r="M609" s="33" t="s">
        <v>57</v>
      </c>
      <c r="N609" s="33" t="s">
        <v>18</v>
      </c>
      <c r="O609" t="s">
        <v>1267</v>
      </c>
      <c r="P609" t="s">
        <v>1272</v>
      </c>
    </row>
    <row r="610" spans="1:16" x14ac:dyDescent="0.35">
      <c r="A610" s="1">
        <f t="shared" si="10"/>
        <v>609</v>
      </c>
      <c r="B610" s="1" t="s">
        <v>1059</v>
      </c>
      <c r="C610" t="s">
        <v>235</v>
      </c>
      <c r="D610" t="s">
        <v>88</v>
      </c>
      <c r="E610" s="33" t="s">
        <v>81</v>
      </c>
      <c r="F610" s="33" t="s">
        <v>7</v>
      </c>
      <c r="G610" s="33" t="s">
        <v>7</v>
      </c>
      <c r="H610" s="33" t="s">
        <v>7</v>
      </c>
      <c r="I610" s="33" t="s">
        <v>8</v>
      </c>
      <c r="J610" s="33" t="s">
        <v>8</v>
      </c>
      <c r="K610" s="34">
        <v>0.2</v>
      </c>
      <c r="L610" s="34" t="str">
        <f>IF(Noms_de_les_cases45[[#This Row],[Nivell 
d''us (%)]]&gt;0.7,"Habitual",IF(Noms_de_les_cases45[[#This Row],[Nivell 
d''us (%)]]&lt;0.3,"Minoritari","Ocasional"))</f>
        <v>Minoritari</v>
      </c>
      <c r="M610" s="33" t="s">
        <v>15</v>
      </c>
      <c r="N610" s="33" t="s">
        <v>17</v>
      </c>
      <c r="O610" t="s">
        <v>1267</v>
      </c>
      <c r="P610" t="s">
        <v>1270</v>
      </c>
    </row>
    <row r="611" spans="1:16" x14ac:dyDescent="0.35">
      <c r="A611" s="1">
        <f t="shared" si="10"/>
        <v>610</v>
      </c>
      <c r="B611" s="1" t="s">
        <v>439</v>
      </c>
      <c r="C611" t="s">
        <v>440</v>
      </c>
      <c r="D611" t="s">
        <v>86</v>
      </c>
      <c r="E611" s="33" t="s">
        <v>81</v>
      </c>
      <c r="F611" s="33" t="s">
        <v>7</v>
      </c>
      <c r="G611" s="33" t="s">
        <v>7</v>
      </c>
      <c r="H611" s="33" t="s">
        <v>7</v>
      </c>
      <c r="I611" s="33" t="s">
        <v>7</v>
      </c>
      <c r="J611" s="33" t="s">
        <v>8</v>
      </c>
      <c r="K611" s="34">
        <v>0.4</v>
      </c>
      <c r="L611" s="34" t="str">
        <f>IF(Noms_de_les_cases45[[#This Row],[Nivell 
d''us (%)]]&gt;0.7,"Habitual",IF(Noms_de_les_cases45[[#This Row],[Nivell 
d''us (%)]]&lt;0.3,"Minoritari","Ocasional"))</f>
        <v>Ocasional</v>
      </c>
      <c r="M611" s="33" t="s">
        <v>15</v>
      </c>
      <c r="N611" s="33" t="s">
        <v>20</v>
      </c>
      <c r="O611" t="s">
        <v>1267</v>
      </c>
      <c r="P611" t="s">
        <v>1270</v>
      </c>
    </row>
    <row r="612" spans="1:16" x14ac:dyDescent="0.35">
      <c r="A612" s="1">
        <f t="shared" si="10"/>
        <v>611</v>
      </c>
      <c r="B612" s="1" t="s">
        <v>1070</v>
      </c>
      <c r="C612" t="s">
        <v>681</v>
      </c>
      <c r="D612" t="s">
        <v>84</v>
      </c>
      <c r="E612" s="33" t="s">
        <v>81</v>
      </c>
      <c r="F612" s="33" t="s">
        <v>7</v>
      </c>
      <c r="G612" s="33" t="s">
        <v>7</v>
      </c>
      <c r="H612" s="33" t="s">
        <v>7</v>
      </c>
      <c r="I612" s="33" t="s">
        <v>8</v>
      </c>
      <c r="J612" s="33" t="s">
        <v>7</v>
      </c>
      <c r="K612" s="34">
        <v>0.6</v>
      </c>
      <c r="L612" s="34" t="str">
        <f>IF(Noms_de_les_cases45[[#This Row],[Nivell 
d''us (%)]]&gt;0.7,"Habitual",IF(Noms_de_les_cases45[[#This Row],[Nivell 
d''us (%)]]&lt;0.3,"Minoritari","Ocasional"))</f>
        <v>Ocasional</v>
      </c>
      <c r="M612" s="33" t="s">
        <v>15</v>
      </c>
      <c r="N612" s="33" t="s">
        <v>17</v>
      </c>
      <c r="O612" t="s">
        <v>1267</v>
      </c>
      <c r="P612" t="s">
        <v>1272</v>
      </c>
    </row>
    <row r="613" spans="1:16" x14ac:dyDescent="0.35">
      <c r="A613" s="1">
        <f t="shared" si="10"/>
        <v>612</v>
      </c>
      <c r="B613" s="1" t="s">
        <v>680</v>
      </c>
      <c r="C613" t="s">
        <v>681</v>
      </c>
      <c r="D613" t="s">
        <v>84</v>
      </c>
      <c r="E613" s="33" t="s">
        <v>81</v>
      </c>
      <c r="F613" s="33" t="s">
        <v>7</v>
      </c>
      <c r="G613" s="33" t="s">
        <v>7</v>
      </c>
      <c r="H613" s="33" t="s">
        <v>7</v>
      </c>
      <c r="I613" s="33" t="s">
        <v>7</v>
      </c>
      <c r="J613" s="33" t="s">
        <v>7</v>
      </c>
      <c r="K613" s="34">
        <v>0.6</v>
      </c>
      <c r="L613" s="34" t="str">
        <f>IF(Noms_de_les_cases45[[#This Row],[Nivell 
d''us (%)]]&gt;0.7,"Habitual",IF(Noms_de_les_cases45[[#This Row],[Nivell 
d''us (%)]]&lt;0.3,"Minoritari","Ocasional"))</f>
        <v>Ocasional</v>
      </c>
      <c r="M613" s="33" t="s">
        <v>281</v>
      </c>
      <c r="N613" s="33" t="s">
        <v>17</v>
      </c>
      <c r="O613" t="s">
        <v>1267</v>
      </c>
      <c r="P613" t="s">
        <v>1272</v>
      </c>
    </row>
    <row r="614" spans="1:16" x14ac:dyDescent="0.35">
      <c r="A614" s="1">
        <f t="shared" si="10"/>
        <v>613</v>
      </c>
      <c r="B614" s="1" t="s">
        <v>1318</v>
      </c>
      <c r="C614" t="s">
        <v>435</v>
      </c>
      <c r="D614" t="s">
        <v>86</v>
      </c>
      <c r="E614" s="33" t="s">
        <v>81</v>
      </c>
      <c r="F614" s="33" t="s">
        <v>7</v>
      </c>
      <c r="G614" s="33" t="s">
        <v>7</v>
      </c>
      <c r="H614" s="33" t="s">
        <v>7</v>
      </c>
      <c r="I614" s="33" t="s">
        <v>8</v>
      </c>
      <c r="J614" s="33" t="s">
        <v>8</v>
      </c>
      <c r="K614" s="34">
        <v>0.2</v>
      </c>
      <c r="L614" s="34" t="str">
        <f>IF(Noms_de_les_cases45[[#This Row],[Nivell 
d''us (%)]]&gt;0.7,"Habitual",IF(Noms_de_les_cases45[[#This Row],[Nivell 
d''us (%)]]&lt;0.3,"Minoritari","Ocasional"))</f>
        <v>Minoritari</v>
      </c>
      <c r="M614" s="33" t="s">
        <v>16</v>
      </c>
      <c r="N614" s="33" t="s">
        <v>18</v>
      </c>
      <c r="O614" t="s">
        <v>1267</v>
      </c>
      <c r="P614" t="s">
        <v>1232</v>
      </c>
    </row>
    <row r="615" spans="1:16" x14ac:dyDescent="0.35">
      <c r="A615" s="1">
        <f t="shared" si="10"/>
        <v>614</v>
      </c>
      <c r="B615" s="1" t="s">
        <v>1069</v>
      </c>
      <c r="C615" t="s">
        <v>213</v>
      </c>
      <c r="D615" t="s">
        <v>88</v>
      </c>
      <c r="E615" s="33" t="s">
        <v>81</v>
      </c>
      <c r="F615" s="33" t="s">
        <v>7</v>
      </c>
      <c r="G615" s="33" t="s">
        <v>7</v>
      </c>
      <c r="H615" s="33" t="s">
        <v>7</v>
      </c>
      <c r="I615" s="33" t="s">
        <v>8</v>
      </c>
      <c r="J615" s="33" t="s">
        <v>7</v>
      </c>
      <c r="K615" s="34">
        <v>1</v>
      </c>
      <c r="L615" s="34" t="str">
        <f>IF(Noms_de_les_cases45[[#This Row],[Nivell 
d''us (%)]]&gt;0.7,"Habitual",IF(Noms_de_les_cases45[[#This Row],[Nivell 
d''us (%)]]&lt;0.3,"Minoritari","Ocasional"))</f>
        <v>Habitual</v>
      </c>
      <c r="M615" s="33" t="s">
        <v>220</v>
      </c>
      <c r="N615" s="33" t="s">
        <v>17</v>
      </c>
      <c r="O615" t="s">
        <v>1267</v>
      </c>
      <c r="P615" t="s">
        <v>1271</v>
      </c>
    </row>
    <row r="616" spans="1:16" x14ac:dyDescent="0.35">
      <c r="A616" s="1">
        <f t="shared" si="10"/>
        <v>615</v>
      </c>
      <c r="B616" s="1" t="s">
        <v>1071</v>
      </c>
      <c r="C616" t="s">
        <v>124</v>
      </c>
      <c r="D616" t="s">
        <v>90</v>
      </c>
      <c r="E616" s="33" t="s">
        <v>81</v>
      </c>
      <c r="F616" s="33" t="s">
        <v>7</v>
      </c>
      <c r="G616" s="33" t="s">
        <v>7</v>
      </c>
      <c r="H616" s="33" t="s">
        <v>7</v>
      </c>
      <c r="I616" s="33" t="s">
        <v>7</v>
      </c>
      <c r="J616" s="33" t="s">
        <v>8</v>
      </c>
      <c r="K616" s="34">
        <v>0.4</v>
      </c>
      <c r="L616" s="34" t="str">
        <f>IF(Noms_de_les_cases45[[#This Row],[Nivell 
d''us (%)]]&gt;0.7,"Habitual",IF(Noms_de_les_cases45[[#This Row],[Nivell 
d''us (%)]]&lt;0.3,"Minoritari","Ocasional"))</f>
        <v>Ocasional</v>
      </c>
      <c r="M616" s="33" t="s">
        <v>14</v>
      </c>
      <c r="N616" s="33" t="s">
        <v>20</v>
      </c>
      <c r="O616" t="s">
        <v>1267</v>
      </c>
      <c r="P616" t="s">
        <v>1228</v>
      </c>
    </row>
    <row r="617" spans="1:16" x14ac:dyDescent="0.35">
      <c r="A617" s="1">
        <f t="shared" si="10"/>
        <v>616</v>
      </c>
      <c r="B617" s="1" t="s">
        <v>221</v>
      </c>
      <c r="C617" t="s">
        <v>222</v>
      </c>
      <c r="D617" t="s">
        <v>88</v>
      </c>
      <c r="E617" s="33" t="s">
        <v>81</v>
      </c>
      <c r="F617" s="33" t="s">
        <v>7</v>
      </c>
      <c r="G617" s="33" t="s">
        <v>7</v>
      </c>
      <c r="H617" s="33" t="s">
        <v>7</v>
      </c>
      <c r="I617" s="33" t="s">
        <v>7</v>
      </c>
      <c r="J617" s="33" t="s">
        <v>8</v>
      </c>
      <c r="K617" s="34">
        <v>0.4</v>
      </c>
      <c r="L617" s="34" t="str">
        <f>IF(Noms_de_les_cases45[[#This Row],[Nivell 
d''us (%)]]&gt;0.7,"Habitual",IF(Noms_de_les_cases45[[#This Row],[Nivell 
d''us (%)]]&lt;0.3,"Minoritari","Ocasional"))</f>
        <v>Ocasional</v>
      </c>
      <c r="M617" s="33" t="s">
        <v>16</v>
      </c>
      <c r="N617" s="33" t="s">
        <v>17</v>
      </c>
      <c r="O617" t="s">
        <v>1267</v>
      </c>
      <c r="P617" t="s">
        <v>1225</v>
      </c>
    </row>
    <row r="618" spans="1:16" x14ac:dyDescent="0.35">
      <c r="A618" s="1">
        <f t="shared" si="10"/>
        <v>617</v>
      </c>
      <c r="B618" s="1" t="s">
        <v>1521</v>
      </c>
      <c r="C618" t="s">
        <v>329</v>
      </c>
      <c r="D618" t="s">
        <v>92</v>
      </c>
      <c r="E618" s="33" t="s">
        <v>81</v>
      </c>
      <c r="F618" s="33" t="s">
        <v>7</v>
      </c>
      <c r="G618" s="33" t="s">
        <v>7</v>
      </c>
      <c r="H618" s="33" t="s">
        <v>7</v>
      </c>
      <c r="I618" s="33" t="s">
        <v>7</v>
      </c>
      <c r="J618" s="33" t="s">
        <v>7</v>
      </c>
      <c r="K618" s="34">
        <v>0.6</v>
      </c>
      <c r="L618" s="34" t="str">
        <f>IF(Noms_de_les_cases45[[#This Row],[Nivell 
d''us (%)]]&gt;0.7,"Habitual",IF(Noms_de_les_cases45[[#This Row],[Nivell 
d''us (%)]]&lt;0.3,"Minoritari","Ocasional"))</f>
        <v>Ocasional</v>
      </c>
      <c r="M618" s="33" t="s">
        <v>57</v>
      </c>
      <c r="N618" s="33" t="s">
        <v>20</v>
      </c>
      <c r="O618" t="s">
        <v>1267</v>
      </c>
      <c r="P618" t="s">
        <v>1272</v>
      </c>
    </row>
    <row r="619" spans="1:16" x14ac:dyDescent="0.35">
      <c r="A619" s="1">
        <f t="shared" si="10"/>
        <v>618</v>
      </c>
      <c r="B619" s="1" t="s">
        <v>1432</v>
      </c>
      <c r="C619" t="s">
        <v>325</v>
      </c>
      <c r="D619" t="s">
        <v>92</v>
      </c>
      <c r="E619" s="33" t="s">
        <v>81</v>
      </c>
      <c r="F619" s="33" t="s">
        <v>7</v>
      </c>
      <c r="G619" s="33" t="s">
        <v>7</v>
      </c>
      <c r="H619" s="33" t="s">
        <v>7</v>
      </c>
      <c r="I619" s="33" t="s">
        <v>7</v>
      </c>
      <c r="J619" s="33" t="s">
        <v>7</v>
      </c>
      <c r="K619" s="34">
        <v>0.6</v>
      </c>
      <c r="L619" s="34" t="str">
        <f>IF(Noms_de_les_cases45[[#This Row],[Nivell 
d''us (%)]]&gt;0.7,"Habitual",IF(Noms_de_les_cases45[[#This Row],[Nivell 
d''us (%)]]&lt;0.3,"Minoritari","Ocasional"))</f>
        <v>Ocasional</v>
      </c>
      <c r="M619" s="33" t="s">
        <v>15</v>
      </c>
      <c r="N619" s="33" t="s">
        <v>18</v>
      </c>
      <c r="O619" t="s">
        <v>1267</v>
      </c>
      <c r="P619" t="s">
        <v>1268</v>
      </c>
    </row>
    <row r="620" spans="1:16" x14ac:dyDescent="0.35">
      <c r="A620" s="1">
        <f t="shared" si="10"/>
        <v>619</v>
      </c>
      <c r="B620" s="1" t="s">
        <v>1072</v>
      </c>
      <c r="C620" t="s">
        <v>307</v>
      </c>
      <c r="D620" t="s">
        <v>92</v>
      </c>
      <c r="E620" s="33" t="s">
        <v>81</v>
      </c>
      <c r="F620" s="33" t="s">
        <v>7</v>
      </c>
      <c r="G620" s="33" t="s">
        <v>8</v>
      </c>
      <c r="H620" s="33" t="s">
        <v>7</v>
      </c>
      <c r="I620" s="33" t="s">
        <v>8</v>
      </c>
      <c r="J620" s="33" t="s">
        <v>8</v>
      </c>
      <c r="K620" s="34">
        <v>0.4</v>
      </c>
      <c r="L620" s="34" t="str">
        <f>IF(Noms_de_les_cases45[[#This Row],[Nivell 
d''us (%)]]&gt;0.7,"Habitual",IF(Noms_de_les_cases45[[#This Row],[Nivell 
d''us (%)]]&lt;0.3,"Minoritari","Ocasional"))</f>
        <v>Ocasional</v>
      </c>
      <c r="M620" s="33" t="s">
        <v>15</v>
      </c>
      <c r="N620" s="33" t="s">
        <v>19</v>
      </c>
      <c r="O620" t="s">
        <v>1267</v>
      </c>
      <c r="P620" t="s">
        <v>1270</v>
      </c>
    </row>
    <row r="621" spans="1:16" x14ac:dyDescent="0.35">
      <c r="A621" s="1">
        <f t="shared" si="10"/>
        <v>620</v>
      </c>
      <c r="B621" s="1" t="s">
        <v>1104</v>
      </c>
      <c r="C621" t="s">
        <v>454</v>
      </c>
      <c r="D621" t="s">
        <v>86</v>
      </c>
      <c r="E621" s="33" t="s">
        <v>81</v>
      </c>
      <c r="F621" s="33" t="s">
        <v>7</v>
      </c>
      <c r="G621" s="33" t="s">
        <v>7</v>
      </c>
      <c r="H621" s="33" t="s">
        <v>7</v>
      </c>
      <c r="I621" s="33" t="s">
        <v>8</v>
      </c>
      <c r="J621" s="33" t="s">
        <v>8</v>
      </c>
      <c r="K621" s="34">
        <v>0.4</v>
      </c>
      <c r="L621" s="34" t="str">
        <f>IF(Noms_de_les_cases45[[#This Row],[Nivell 
d''us (%)]]&gt;0.7,"Habitual",IF(Noms_de_les_cases45[[#This Row],[Nivell 
d''us (%)]]&lt;0.3,"Minoritari","Ocasional"))</f>
        <v>Ocasional</v>
      </c>
      <c r="M621" s="33" t="s">
        <v>15</v>
      </c>
      <c r="N621" s="33" t="s">
        <v>18</v>
      </c>
      <c r="O621" t="s">
        <v>1267</v>
      </c>
      <c r="P621" t="s">
        <v>1270</v>
      </c>
    </row>
    <row r="622" spans="1:16" x14ac:dyDescent="0.35">
      <c r="A622" s="1">
        <f t="shared" si="10"/>
        <v>621</v>
      </c>
      <c r="B622" s="1" t="s">
        <v>155</v>
      </c>
      <c r="C622" t="s">
        <v>150</v>
      </c>
      <c r="D622" t="s">
        <v>89</v>
      </c>
      <c r="E622" s="33" t="s">
        <v>81</v>
      </c>
      <c r="F622" s="33" t="s">
        <v>7</v>
      </c>
      <c r="G622" s="33" t="s">
        <v>8</v>
      </c>
      <c r="H622" s="33" t="s">
        <v>7</v>
      </c>
      <c r="I622" s="33" t="s">
        <v>8</v>
      </c>
      <c r="J622" s="33" t="s">
        <v>8</v>
      </c>
      <c r="K622" s="34">
        <v>0.2</v>
      </c>
      <c r="L622" s="34" t="str">
        <f>IF(Noms_de_les_cases45[[#This Row],[Nivell 
d''us (%)]]&gt;0.7,"Habitual",IF(Noms_de_les_cases45[[#This Row],[Nivell 
d''us (%)]]&lt;0.3,"Minoritari","Ocasional"))</f>
        <v>Minoritari</v>
      </c>
      <c r="M622" s="33" t="s">
        <v>15</v>
      </c>
      <c r="N622" s="33" t="s">
        <v>18</v>
      </c>
      <c r="O622" t="s">
        <v>1267</v>
      </c>
      <c r="P622" t="s">
        <v>1270</v>
      </c>
    </row>
    <row r="623" spans="1:16" x14ac:dyDescent="0.35">
      <c r="A623" s="1">
        <f t="shared" si="10"/>
        <v>622</v>
      </c>
      <c r="B623" s="1" t="s">
        <v>215</v>
      </c>
      <c r="C623" t="s">
        <v>213</v>
      </c>
      <c r="D623" t="s">
        <v>88</v>
      </c>
      <c r="E623" s="33" t="s">
        <v>81</v>
      </c>
      <c r="F623" s="33" t="s">
        <v>7</v>
      </c>
      <c r="G623" s="33" t="s">
        <v>7</v>
      </c>
      <c r="H623" s="33" t="s">
        <v>7</v>
      </c>
      <c r="I623" s="33" t="s">
        <v>8</v>
      </c>
      <c r="J623" s="33" t="s">
        <v>8</v>
      </c>
      <c r="K623" s="34">
        <v>0.4</v>
      </c>
      <c r="L623" s="34" t="str">
        <f>IF(Noms_de_les_cases45[[#This Row],[Nivell 
d''us (%)]]&gt;0.7,"Habitual",IF(Noms_de_les_cases45[[#This Row],[Nivell 
d''us (%)]]&lt;0.3,"Minoritari","Ocasional"))</f>
        <v>Ocasional</v>
      </c>
      <c r="M623" s="33" t="s">
        <v>220</v>
      </c>
      <c r="N623" s="33" t="s">
        <v>17</v>
      </c>
      <c r="O623" t="s">
        <v>1267</v>
      </c>
      <c r="P623" t="s">
        <v>1271</v>
      </c>
    </row>
    <row r="624" spans="1:16" x14ac:dyDescent="0.35">
      <c r="A624" s="1">
        <f t="shared" si="10"/>
        <v>623</v>
      </c>
      <c r="B624" s="1" t="s">
        <v>395</v>
      </c>
      <c r="C624" t="s">
        <v>396</v>
      </c>
      <c r="D624" t="s">
        <v>87</v>
      </c>
      <c r="E624" s="33" t="s">
        <v>81</v>
      </c>
      <c r="F624" s="33" t="s">
        <v>7</v>
      </c>
      <c r="G624" s="33" t="s">
        <v>8</v>
      </c>
      <c r="H624" s="33" t="s">
        <v>7</v>
      </c>
      <c r="I624" s="33" t="s">
        <v>7</v>
      </c>
      <c r="J624" s="33" t="s">
        <v>7</v>
      </c>
      <c r="K624" s="34">
        <v>0.8</v>
      </c>
      <c r="L624" s="34" t="str">
        <f>IF(Noms_de_les_cases45[[#This Row],[Nivell 
d''us (%)]]&gt;0.7,"Habitual",IF(Noms_de_les_cases45[[#This Row],[Nivell 
d''us (%)]]&lt;0.3,"Minoritari","Ocasional"))</f>
        <v>Habitual</v>
      </c>
      <c r="M624" s="33" t="s">
        <v>220</v>
      </c>
      <c r="N624" s="33" t="s">
        <v>17</v>
      </c>
      <c r="O624" t="s">
        <v>1267</v>
      </c>
      <c r="P624" t="s">
        <v>1271</v>
      </c>
    </row>
    <row r="625" spans="1:16" x14ac:dyDescent="0.35">
      <c r="A625" s="1">
        <f t="shared" si="10"/>
        <v>624</v>
      </c>
      <c r="B625" s="1" t="s">
        <v>217</v>
      </c>
      <c r="C625" t="s">
        <v>213</v>
      </c>
      <c r="D625" t="s">
        <v>88</v>
      </c>
      <c r="E625" s="33" t="s">
        <v>81</v>
      </c>
      <c r="F625" s="33" t="s">
        <v>7</v>
      </c>
      <c r="G625" s="33" t="s">
        <v>7</v>
      </c>
      <c r="H625" s="33" t="s">
        <v>7</v>
      </c>
      <c r="I625" s="33" t="s">
        <v>8</v>
      </c>
      <c r="J625" s="33" t="s">
        <v>8</v>
      </c>
      <c r="K625" s="34">
        <v>0.4</v>
      </c>
      <c r="L625" s="34" t="str">
        <f>IF(Noms_de_les_cases45[[#This Row],[Nivell 
d''us (%)]]&gt;0.7,"Habitual",IF(Noms_de_les_cases45[[#This Row],[Nivell 
d''us (%)]]&lt;0.3,"Minoritari","Ocasional"))</f>
        <v>Ocasional</v>
      </c>
      <c r="M625" s="33" t="s">
        <v>15</v>
      </c>
      <c r="N625" s="33" t="s">
        <v>17</v>
      </c>
      <c r="O625" t="s">
        <v>1267</v>
      </c>
      <c r="P625" t="s">
        <v>1271</v>
      </c>
    </row>
    <row r="626" spans="1:16" x14ac:dyDescent="0.35">
      <c r="A626" s="1">
        <f t="shared" si="10"/>
        <v>625</v>
      </c>
      <c r="B626" s="1" t="s">
        <v>397</v>
      </c>
      <c r="C626" t="s">
        <v>396</v>
      </c>
      <c r="D626" t="s">
        <v>87</v>
      </c>
      <c r="E626" s="33" t="s">
        <v>81</v>
      </c>
      <c r="F626" s="33" t="s">
        <v>7</v>
      </c>
      <c r="G626" s="33" t="s">
        <v>7</v>
      </c>
      <c r="H626" s="33" t="s">
        <v>7</v>
      </c>
      <c r="I626" s="33" t="s">
        <v>8</v>
      </c>
      <c r="J626" s="33" t="s">
        <v>7</v>
      </c>
      <c r="K626" s="34">
        <v>0.8</v>
      </c>
      <c r="L626" s="34" t="str">
        <f>IF(Noms_de_les_cases45[[#This Row],[Nivell 
d''us (%)]]&gt;0.7,"Habitual",IF(Noms_de_les_cases45[[#This Row],[Nivell 
d''us (%)]]&lt;0.3,"Minoritari","Ocasional"))</f>
        <v>Habitual</v>
      </c>
      <c r="M626" s="33" t="s">
        <v>220</v>
      </c>
      <c r="N626" s="33" t="s">
        <v>17</v>
      </c>
      <c r="O626" t="s">
        <v>1267</v>
      </c>
      <c r="P626" t="s">
        <v>1271</v>
      </c>
    </row>
    <row r="627" spans="1:16" x14ac:dyDescent="0.35">
      <c r="A627" s="1">
        <f t="shared" si="10"/>
        <v>626</v>
      </c>
      <c r="B627" s="1" t="s">
        <v>621</v>
      </c>
      <c r="C627" t="s">
        <v>620</v>
      </c>
      <c r="D627" t="s">
        <v>85</v>
      </c>
      <c r="E627" s="33" t="s">
        <v>82</v>
      </c>
      <c r="F627" s="33" t="s">
        <v>7</v>
      </c>
      <c r="G627" s="33" t="s">
        <v>7</v>
      </c>
      <c r="H627" s="33" t="s">
        <v>7</v>
      </c>
      <c r="I627" s="33" t="s">
        <v>8</v>
      </c>
      <c r="J627" s="33" t="s">
        <v>7</v>
      </c>
      <c r="K627" s="34">
        <v>1</v>
      </c>
      <c r="L627" s="34" t="str">
        <f>IF(Noms_de_les_cases45[[#This Row],[Nivell 
d''us (%)]]&gt;0.7,"Habitual",IF(Noms_de_les_cases45[[#This Row],[Nivell 
d''us (%)]]&lt;0.3,"Minoritari","Ocasional"))</f>
        <v>Habitual</v>
      </c>
      <c r="M627" s="33" t="s">
        <v>57</v>
      </c>
      <c r="N627" s="33" t="s">
        <v>18</v>
      </c>
      <c r="O627" t="s">
        <v>1267</v>
      </c>
      <c r="P627" t="s">
        <v>1272</v>
      </c>
    </row>
    <row r="628" spans="1:16" x14ac:dyDescent="0.35">
      <c r="A628" s="1">
        <f t="shared" si="10"/>
        <v>627</v>
      </c>
      <c r="B628" s="1" t="s">
        <v>472</v>
      </c>
      <c r="C628" t="s">
        <v>471</v>
      </c>
      <c r="D628" t="s">
        <v>85</v>
      </c>
      <c r="E628" s="33" t="s">
        <v>82</v>
      </c>
      <c r="F628" s="33" t="s">
        <v>7</v>
      </c>
      <c r="G628" s="33" t="s">
        <v>7</v>
      </c>
      <c r="H628" s="33" t="s">
        <v>7</v>
      </c>
      <c r="I628" s="33" t="s">
        <v>8</v>
      </c>
      <c r="J628" s="33" t="s">
        <v>8</v>
      </c>
      <c r="K628" s="34">
        <v>0.2</v>
      </c>
      <c r="L628" s="34" t="str">
        <f>IF(Noms_de_les_cases45[[#This Row],[Nivell 
d''us (%)]]&gt;0.7,"Habitual",IF(Noms_de_les_cases45[[#This Row],[Nivell 
d''us (%)]]&lt;0.3,"Minoritari","Ocasional"))</f>
        <v>Minoritari</v>
      </c>
      <c r="M628" s="33" t="s">
        <v>16</v>
      </c>
      <c r="N628" s="33" t="s">
        <v>18</v>
      </c>
      <c r="O628" t="s">
        <v>1267</v>
      </c>
      <c r="P628" t="s">
        <v>1229</v>
      </c>
    </row>
    <row r="629" spans="1:16" x14ac:dyDescent="0.35">
      <c r="A629" s="1">
        <f t="shared" si="10"/>
        <v>628</v>
      </c>
      <c r="B629" s="1" t="s">
        <v>1032</v>
      </c>
      <c r="C629" t="s">
        <v>419</v>
      </c>
      <c r="D629" t="s">
        <v>86</v>
      </c>
      <c r="E629" s="33" t="s">
        <v>81</v>
      </c>
      <c r="F629" s="33" t="s">
        <v>7</v>
      </c>
      <c r="G629" s="33" t="s">
        <v>7</v>
      </c>
      <c r="H629" s="33" t="s">
        <v>7</v>
      </c>
      <c r="I629" s="33" t="s">
        <v>8</v>
      </c>
      <c r="J629" s="33" t="s">
        <v>8</v>
      </c>
      <c r="K629" s="34">
        <v>0.2</v>
      </c>
      <c r="L629" s="34" t="str">
        <f>IF(Noms_de_les_cases45[[#This Row],[Nivell 
d''us (%)]]&gt;0.7,"Habitual",IF(Noms_de_les_cases45[[#This Row],[Nivell 
d''us (%)]]&lt;0.3,"Minoritari","Ocasional"))</f>
        <v>Minoritari</v>
      </c>
      <c r="M629" s="33" t="s">
        <v>16</v>
      </c>
      <c r="N629" s="33" t="s">
        <v>18</v>
      </c>
      <c r="O629" t="s">
        <v>1267</v>
      </c>
      <c r="P629" t="s">
        <v>1229</v>
      </c>
    </row>
    <row r="630" spans="1:16" x14ac:dyDescent="0.35">
      <c r="A630" s="1">
        <f t="shared" si="10"/>
        <v>629</v>
      </c>
      <c r="B630" s="1" t="s">
        <v>366</v>
      </c>
      <c r="C630" t="s">
        <v>365</v>
      </c>
      <c r="D630" t="s">
        <v>92</v>
      </c>
      <c r="E630" s="33" t="s">
        <v>81</v>
      </c>
      <c r="F630" s="33" t="s">
        <v>7</v>
      </c>
      <c r="G630" s="33" t="s">
        <v>7</v>
      </c>
      <c r="H630" s="33" t="s">
        <v>7</v>
      </c>
      <c r="I630" s="33" t="s">
        <v>8</v>
      </c>
      <c r="J630" s="33" t="s">
        <v>8</v>
      </c>
      <c r="K630" s="34">
        <v>0.4</v>
      </c>
      <c r="L630" s="34" t="str">
        <f>IF(Noms_de_les_cases45[[#This Row],[Nivell 
d''us (%)]]&gt;0.7,"Habitual",IF(Noms_de_les_cases45[[#This Row],[Nivell 
d''us (%)]]&lt;0.3,"Minoritari","Ocasional"))</f>
        <v>Ocasional</v>
      </c>
      <c r="M630" s="33" t="s">
        <v>15</v>
      </c>
      <c r="N630" s="33" t="s">
        <v>18</v>
      </c>
      <c r="O630" t="s">
        <v>1267</v>
      </c>
      <c r="P630" t="s">
        <v>1233</v>
      </c>
    </row>
    <row r="631" spans="1:16" x14ac:dyDescent="0.35">
      <c r="A631" s="1">
        <f t="shared" si="10"/>
        <v>630</v>
      </c>
      <c r="B631" s="1" t="s">
        <v>604</v>
      </c>
      <c r="C631" t="s">
        <v>603</v>
      </c>
      <c r="D631" t="s">
        <v>85</v>
      </c>
      <c r="E631" s="33" t="s">
        <v>82</v>
      </c>
      <c r="F631" s="33" t="s">
        <v>7</v>
      </c>
      <c r="G631" s="33" t="s">
        <v>7</v>
      </c>
      <c r="H631" s="33" t="s">
        <v>7</v>
      </c>
      <c r="I631" s="33" t="s">
        <v>8</v>
      </c>
      <c r="J631" s="33" t="s">
        <v>7</v>
      </c>
      <c r="K631" s="34">
        <v>1</v>
      </c>
      <c r="L631" s="34" t="str">
        <f>IF(Noms_de_les_cases45[[#This Row],[Nivell 
d''us (%)]]&gt;0.7,"Habitual",IF(Noms_de_les_cases45[[#This Row],[Nivell 
d''us (%)]]&lt;0.3,"Minoritari","Ocasional"))</f>
        <v>Habitual</v>
      </c>
      <c r="M631" s="33" t="s">
        <v>16</v>
      </c>
      <c r="N631" s="33" t="s">
        <v>18</v>
      </c>
      <c r="O631" t="s">
        <v>1267</v>
      </c>
      <c r="P631" t="s">
        <v>1272</v>
      </c>
    </row>
    <row r="632" spans="1:16" x14ac:dyDescent="0.35">
      <c r="A632" s="1">
        <f t="shared" si="10"/>
        <v>631</v>
      </c>
      <c r="B632" s="1" t="s">
        <v>1006</v>
      </c>
      <c r="C632" t="s">
        <v>1005</v>
      </c>
      <c r="D632" t="s">
        <v>89</v>
      </c>
      <c r="E632" s="33" t="s">
        <v>82</v>
      </c>
      <c r="F632" s="33" t="s">
        <v>7</v>
      </c>
      <c r="G632" s="33" t="s">
        <v>7</v>
      </c>
      <c r="H632" s="33" t="s">
        <v>7</v>
      </c>
      <c r="I632" s="33" t="s">
        <v>8</v>
      </c>
      <c r="J632" s="33" t="s">
        <v>8</v>
      </c>
      <c r="K632" s="34">
        <v>0.4</v>
      </c>
      <c r="L632" s="34" t="str">
        <f>IF(Noms_de_les_cases45[[#This Row],[Nivell 
d''us (%)]]&gt;0.7,"Habitual",IF(Noms_de_les_cases45[[#This Row],[Nivell 
d''us (%)]]&lt;0.3,"Minoritari","Ocasional"))</f>
        <v>Ocasional</v>
      </c>
      <c r="M632" s="33" t="s">
        <v>57</v>
      </c>
      <c r="N632" s="33" t="s">
        <v>18</v>
      </c>
      <c r="O632" t="s">
        <v>1267</v>
      </c>
      <c r="P632" t="s">
        <v>1272</v>
      </c>
    </row>
    <row r="633" spans="1:16" x14ac:dyDescent="0.35">
      <c r="A633" s="1">
        <f t="shared" si="10"/>
        <v>632</v>
      </c>
      <c r="B633" s="1" t="s">
        <v>491</v>
      </c>
      <c r="C633" t="s">
        <v>489</v>
      </c>
      <c r="D633" t="s">
        <v>87</v>
      </c>
      <c r="E633" s="33" t="s">
        <v>82</v>
      </c>
      <c r="F633" s="33" t="s">
        <v>7</v>
      </c>
      <c r="G633" s="33" t="s">
        <v>7</v>
      </c>
      <c r="H633" s="33" t="s">
        <v>7</v>
      </c>
      <c r="I633" s="33" t="s">
        <v>8</v>
      </c>
      <c r="J633" s="33" t="s">
        <v>8</v>
      </c>
      <c r="K633" s="34">
        <v>0.2</v>
      </c>
      <c r="L633" s="34" t="str">
        <f>IF(Noms_de_les_cases45[[#This Row],[Nivell 
d''us (%)]]&gt;0.7,"Habitual",IF(Noms_de_les_cases45[[#This Row],[Nivell 
d''us (%)]]&lt;0.3,"Minoritari","Ocasional"))</f>
        <v>Minoritari</v>
      </c>
      <c r="M633" s="33" t="s">
        <v>16</v>
      </c>
      <c r="N633" s="33" t="s">
        <v>17</v>
      </c>
      <c r="O633" t="s">
        <v>1267</v>
      </c>
      <c r="P633" t="s">
        <v>1272</v>
      </c>
    </row>
    <row r="634" spans="1:16" x14ac:dyDescent="0.35">
      <c r="A634" s="1">
        <f t="shared" si="10"/>
        <v>633</v>
      </c>
      <c r="B634" s="1" t="s">
        <v>1004</v>
      </c>
      <c r="C634" t="s">
        <v>1005</v>
      </c>
      <c r="D634" t="s">
        <v>89</v>
      </c>
      <c r="E634" s="33" t="s">
        <v>82</v>
      </c>
      <c r="F634" s="33" t="s">
        <v>7</v>
      </c>
      <c r="G634" s="33" t="s">
        <v>7</v>
      </c>
      <c r="H634" s="33" t="s">
        <v>7</v>
      </c>
      <c r="I634" s="33" t="s">
        <v>8</v>
      </c>
      <c r="J634" s="33" t="s">
        <v>7</v>
      </c>
      <c r="K634" s="34">
        <v>0.8</v>
      </c>
      <c r="L634" s="34" t="str">
        <f>IF(Noms_de_les_cases45[[#This Row],[Nivell 
d''us (%)]]&gt;0.7,"Habitual",IF(Noms_de_les_cases45[[#This Row],[Nivell 
d''us (%)]]&lt;0.3,"Minoritari","Ocasional"))</f>
        <v>Habitual</v>
      </c>
      <c r="M634" s="33" t="s">
        <v>16</v>
      </c>
      <c r="N634" s="33" t="s">
        <v>18</v>
      </c>
      <c r="O634" t="s">
        <v>1267</v>
      </c>
      <c r="P634" t="s">
        <v>1240</v>
      </c>
    </row>
    <row r="635" spans="1:16" x14ac:dyDescent="0.35">
      <c r="A635" s="1">
        <f t="shared" si="10"/>
        <v>634</v>
      </c>
      <c r="B635" s="1" t="s">
        <v>1007</v>
      </c>
      <c r="C635" t="s">
        <v>1005</v>
      </c>
      <c r="D635" t="s">
        <v>89</v>
      </c>
      <c r="E635" s="33" t="s">
        <v>82</v>
      </c>
      <c r="F635" s="33" t="s">
        <v>7</v>
      </c>
      <c r="G635" s="33" t="s">
        <v>7</v>
      </c>
      <c r="H635" s="33" t="s">
        <v>7</v>
      </c>
      <c r="I635" s="33" t="s">
        <v>8</v>
      </c>
      <c r="J635" s="33" t="s">
        <v>8</v>
      </c>
      <c r="K635" s="34">
        <v>0.4</v>
      </c>
      <c r="L635" s="34" t="str">
        <f>IF(Noms_de_les_cases45[[#This Row],[Nivell 
d''us (%)]]&gt;0.7,"Habitual",IF(Noms_de_les_cases45[[#This Row],[Nivell 
d''us (%)]]&lt;0.3,"Minoritari","Ocasional"))</f>
        <v>Ocasional</v>
      </c>
      <c r="M635" s="33" t="s">
        <v>16</v>
      </c>
      <c r="N635" s="33" t="s">
        <v>18</v>
      </c>
      <c r="O635" t="s">
        <v>1267</v>
      </c>
      <c r="P635" t="s">
        <v>1229</v>
      </c>
    </row>
    <row r="636" spans="1:16" x14ac:dyDescent="0.35">
      <c r="A636" s="1">
        <f t="shared" si="10"/>
        <v>635</v>
      </c>
      <c r="B636" s="1" t="s">
        <v>955</v>
      </c>
      <c r="C636" t="s">
        <v>956</v>
      </c>
      <c r="D636" t="s">
        <v>89</v>
      </c>
      <c r="E636" s="33" t="s">
        <v>82</v>
      </c>
      <c r="F636" s="33" t="s">
        <v>7</v>
      </c>
      <c r="G636" s="33" t="s">
        <v>7</v>
      </c>
      <c r="H636" s="33" t="s">
        <v>7</v>
      </c>
      <c r="I636" s="33" t="s">
        <v>7</v>
      </c>
      <c r="J636" s="33" t="s">
        <v>7</v>
      </c>
      <c r="K636" s="34">
        <v>0.8</v>
      </c>
      <c r="L636" s="34" t="str">
        <f>IF(Noms_de_les_cases45[[#This Row],[Nivell 
d''us (%)]]&gt;0.7,"Habitual",IF(Noms_de_les_cases45[[#This Row],[Nivell 
d''us (%)]]&lt;0.3,"Minoritari","Ocasional"))</f>
        <v>Habitual</v>
      </c>
      <c r="M636" s="33" t="s">
        <v>16</v>
      </c>
      <c r="N636" s="33" t="s">
        <v>17</v>
      </c>
      <c r="O636" t="s">
        <v>1267</v>
      </c>
      <c r="P636" t="s">
        <v>1229</v>
      </c>
    </row>
    <row r="637" spans="1:16" x14ac:dyDescent="0.35">
      <c r="A637" s="1">
        <f t="shared" si="10"/>
        <v>636</v>
      </c>
      <c r="B637" s="1" t="s">
        <v>1253</v>
      </c>
      <c r="C637" t="s">
        <v>734</v>
      </c>
      <c r="D637" t="s">
        <v>84</v>
      </c>
      <c r="E637" s="33" t="s">
        <v>81</v>
      </c>
      <c r="F637" s="33" t="s">
        <v>7</v>
      </c>
      <c r="G637" s="33" t="s">
        <v>7</v>
      </c>
      <c r="H637" s="33" t="s">
        <v>7</v>
      </c>
      <c r="I637" s="33" t="s">
        <v>8</v>
      </c>
      <c r="J637" s="33" t="s">
        <v>8</v>
      </c>
      <c r="K637" s="34">
        <v>0.4</v>
      </c>
      <c r="L637" s="34" t="str">
        <f>IF(Noms_de_les_cases45[[#This Row],[Nivell 
d''us (%)]]&gt;0.7,"Habitual",IF(Noms_de_les_cases45[[#This Row],[Nivell 
d''us (%)]]&lt;0.3,"Minoritari","Ocasional"))</f>
        <v>Ocasional</v>
      </c>
      <c r="M637" s="33" t="s">
        <v>16</v>
      </c>
      <c r="N637" s="33" t="s">
        <v>18</v>
      </c>
      <c r="O637" t="s">
        <v>1267</v>
      </c>
      <c r="P637" t="s">
        <v>1272</v>
      </c>
    </row>
    <row r="638" spans="1:16" x14ac:dyDescent="0.35">
      <c r="A638" s="1">
        <f t="shared" si="10"/>
        <v>637</v>
      </c>
      <c r="B638" s="1" t="s">
        <v>568</v>
      </c>
      <c r="C638" t="s">
        <v>576</v>
      </c>
      <c r="D638" t="s">
        <v>85</v>
      </c>
      <c r="E638" s="33" t="s">
        <v>81</v>
      </c>
      <c r="F638" s="33" t="s">
        <v>7</v>
      </c>
      <c r="G638" s="33" t="s">
        <v>7</v>
      </c>
      <c r="H638" s="33" t="s">
        <v>7</v>
      </c>
      <c r="I638" s="33" t="s">
        <v>8</v>
      </c>
      <c r="J638" s="33" t="s">
        <v>8</v>
      </c>
      <c r="K638" s="34">
        <v>0.2</v>
      </c>
      <c r="L638" s="34" t="str">
        <f>IF(Noms_de_les_cases45[[#This Row],[Nivell 
d''us (%)]]&gt;0.7,"Habitual",IF(Noms_de_les_cases45[[#This Row],[Nivell 
d''us (%)]]&lt;0.3,"Minoritari","Ocasional"))</f>
        <v>Minoritari</v>
      </c>
      <c r="M638" s="33" t="s">
        <v>16</v>
      </c>
      <c r="N638" s="33" t="s">
        <v>18</v>
      </c>
      <c r="O638" t="s">
        <v>1267</v>
      </c>
      <c r="P638" t="s">
        <v>1232</v>
      </c>
    </row>
    <row r="639" spans="1:16" x14ac:dyDescent="0.35">
      <c r="A639" s="1">
        <f t="shared" si="10"/>
        <v>638</v>
      </c>
      <c r="B639" s="1" t="s">
        <v>368</v>
      </c>
      <c r="C639" t="s">
        <v>365</v>
      </c>
      <c r="D639" t="s">
        <v>92</v>
      </c>
      <c r="E639" s="33" t="s">
        <v>82</v>
      </c>
      <c r="F639" s="33" t="s">
        <v>7</v>
      </c>
      <c r="G639" s="33" t="s">
        <v>7</v>
      </c>
      <c r="H639" s="33" t="s">
        <v>7</v>
      </c>
      <c r="I639" s="33" t="s">
        <v>8</v>
      </c>
      <c r="J639" s="33" t="s">
        <v>8</v>
      </c>
      <c r="K639" s="34">
        <v>0.4</v>
      </c>
      <c r="L639" s="34" t="str">
        <f>IF(Noms_de_les_cases45[[#This Row],[Nivell 
d''us (%)]]&gt;0.7,"Habitual",IF(Noms_de_les_cases45[[#This Row],[Nivell 
d''us (%)]]&lt;0.3,"Minoritari","Ocasional"))</f>
        <v>Ocasional</v>
      </c>
      <c r="M639" s="33" t="s">
        <v>16</v>
      </c>
      <c r="N639" s="33" t="s">
        <v>18</v>
      </c>
      <c r="O639" t="s">
        <v>1267</v>
      </c>
      <c r="P639" t="s">
        <v>1229</v>
      </c>
    </row>
    <row r="640" spans="1:16" x14ac:dyDescent="0.35">
      <c r="A640" s="1">
        <f t="shared" si="10"/>
        <v>639</v>
      </c>
      <c r="B640" s="1" t="s">
        <v>430</v>
      </c>
      <c r="C640" t="s">
        <v>428</v>
      </c>
      <c r="D640" t="s">
        <v>86</v>
      </c>
      <c r="E640" s="33" t="s">
        <v>81</v>
      </c>
      <c r="F640" s="33" t="s">
        <v>7</v>
      </c>
      <c r="G640" s="33" t="s">
        <v>7</v>
      </c>
      <c r="H640" s="33" t="s">
        <v>7</v>
      </c>
      <c r="I640" s="33" t="s">
        <v>8</v>
      </c>
      <c r="J640" s="33" t="s">
        <v>8</v>
      </c>
      <c r="K640" s="34">
        <v>0.2</v>
      </c>
      <c r="L640" s="34" t="str">
        <f>IF(Noms_de_les_cases45[[#This Row],[Nivell 
d''us (%)]]&gt;0.7,"Habitual",IF(Noms_de_les_cases45[[#This Row],[Nivell 
d''us (%)]]&lt;0.3,"Minoritari","Ocasional"))</f>
        <v>Minoritari</v>
      </c>
      <c r="M640" s="33" t="s">
        <v>16</v>
      </c>
      <c r="N640" s="33" t="s">
        <v>18</v>
      </c>
      <c r="O640" t="s">
        <v>1267</v>
      </c>
      <c r="P640" t="s">
        <v>1229</v>
      </c>
    </row>
    <row r="641" spans="1:16" x14ac:dyDescent="0.35">
      <c r="A641" s="1">
        <f t="shared" si="10"/>
        <v>640</v>
      </c>
      <c r="B641" s="1" t="s">
        <v>564</v>
      </c>
      <c r="C641" t="s">
        <v>562</v>
      </c>
      <c r="D641" t="s">
        <v>85</v>
      </c>
      <c r="E641" s="33" t="s">
        <v>81</v>
      </c>
      <c r="F641" s="33" t="s">
        <v>7</v>
      </c>
      <c r="G641" s="33" t="s">
        <v>7</v>
      </c>
      <c r="H641" s="33" t="s">
        <v>7</v>
      </c>
      <c r="I641" s="33" t="s">
        <v>8</v>
      </c>
      <c r="J641" s="33" t="s">
        <v>8</v>
      </c>
      <c r="K641" s="34">
        <v>0.2</v>
      </c>
      <c r="L641" s="34" t="str">
        <f>IF(Noms_de_les_cases45[[#This Row],[Nivell 
d''us (%)]]&gt;0.7,"Habitual",IF(Noms_de_les_cases45[[#This Row],[Nivell 
d''us (%)]]&lt;0.3,"Minoritari","Ocasional"))</f>
        <v>Minoritari</v>
      </c>
      <c r="M641" s="33" t="s">
        <v>16</v>
      </c>
      <c r="N641" s="33" t="s">
        <v>18</v>
      </c>
      <c r="O641" t="s">
        <v>1267</v>
      </c>
      <c r="P641" t="s">
        <v>1229</v>
      </c>
    </row>
    <row r="642" spans="1:16" x14ac:dyDescent="0.35">
      <c r="A642" s="1">
        <f t="shared" si="10"/>
        <v>641</v>
      </c>
      <c r="B642" s="1" t="s">
        <v>672</v>
      </c>
      <c r="C642" t="s">
        <v>671</v>
      </c>
      <c r="D642" t="s">
        <v>84</v>
      </c>
      <c r="E642" s="33" t="s">
        <v>81</v>
      </c>
      <c r="F642" s="33" t="s">
        <v>7</v>
      </c>
      <c r="G642" s="33" t="s">
        <v>8</v>
      </c>
      <c r="H642" s="33" t="s">
        <v>7</v>
      </c>
      <c r="I642" s="33" t="s">
        <v>8</v>
      </c>
      <c r="J642" s="33" t="s">
        <v>8</v>
      </c>
      <c r="K642" s="34">
        <v>0.2</v>
      </c>
      <c r="L642" s="34" t="str">
        <f>IF(Noms_de_les_cases45[[#This Row],[Nivell 
d''us (%)]]&gt;0.7,"Habitual",IF(Noms_de_les_cases45[[#This Row],[Nivell 
d''us (%)]]&lt;0.3,"Minoritari","Ocasional"))</f>
        <v>Minoritari</v>
      </c>
      <c r="M642" s="33" t="s">
        <v>220</v>
      </c>
      <c r="N642" s="33" t="s">
        <v>17</v>
      </c>
      <c r="O642" t="s">
        <v>1267</v>
      </c>
      <c r="P642" t="s">
        <v>1271</v>
      </c>
    </row>
    <row r="643" spans="1:16" x14ac:dyDescent="0.35">
      <c r="A643" s="1">
        <f t="shared" ref="A643:A699" si="11">A642+1</f>
        <v>642</v>
      </c>
      <c r="B643" s="1" t="s">
        <v>670</v>
      </c>
      <c r="C643" t="s">
        <v>671</v>
      </c>
      <c r="D643" t="s">
        <v>84</v>
      </c>
      <c r="E643" s="33" t="s">
        <v>81</v>
      </c>
      <c r="F643" s="33" t="s">
        <v>7</v>
      </c>
      <c r="G643" s="33" t="s">
        <v>8</v>
      </c>
      <c r="H643" s="33" t="s">
        <v>7</v>
      </c>
      <c r="I643" s="33" t="s">
        <v>7</v>
      </c>
      <c r="J643" s="33" t="s">
        <v>8</v>
      </c>
      <c r="K643" s="34">
        <v>0.4</v>
      </c>
      <c r="L643" s="34" t="str">
        <f>IF(Noms_de_les_cases45[[#This Row],[Nivell 
d''us (%)]]&gt;0.7,"Habitual",IF(Noms_de_les_cases45[[#This Row],[Nivell 
d''us (%)]]&lt;0.3,"Minoritari","Ocasional"))</f>
        <v>Ocasional</v>
      </c>
      <c r="M643" s="33" t="s">
        <v>220</v>
      </c>
      <c r="N643" s="33" t="s">
        <v>17</v>
      </c>
      <c r="O643" t="s">
        <v>1267</v>
      </c>
      <c r="P643" t="s">
        <v>1271</v>
      </c>
    </row>
    <row r="644" spans="1:16" x14ac:dyDescent="0.35">
      <c r="A644" s="1">
        <f t="shared" si="11"/>
        <v>643</v>
      </c>
      <c r="B644" s="1" t="s">
        <v>400</v>
      </c>
      <c r="C644" t="s">
        <v>401</v>
      </c>
      <c r="D644" t="s">
        <v>86</v>
      </c>
      <c r="E644" s="33" t="s">
        <v>81</v>
      </c>
      <c r="F644" s="33" t="s">
        <v>7</v>
      </c>
      <c r="G644" s="33" t="s">
        <v>7</v>
      </c>
      <c r="H644" s="33" t="s">
        <v>7</v>
      </c>
      <c r="I644" s="33" t="s">
        <v>7</v>
      </c>
      <c r="J644" s="33" t="s">
        <v>7</v>
      </c>
      <c r="K644" s="34">
        <v>1</v>
      </c>
      <c r="L644" s="34" t="str">
        <f>IF(Noms_de_les_cases45[[#This Row],[Nivell 
d''us (%)]]&gt;0.7,"Habitual",IF(Noms_de_les_cases45[[#This Row],[Nivell 
d''us (%)]]&lt;0.3,"Minoritari","Ocasional"))</f>
        <v>Habitual</v>
      </c>
      <c r="M644" s="33" t="s">
        <v>57</v>
      </c>
      <c r="N644" s="33" t="s">
        <v>17</v>
      </c>
      <c r="O644" t="s">
        <v>1267</v>
      </c>
      <c r="P644" t="s">
        <v>1272</v>
      </c>
    </row>
    <row r="645" spans="1:16" x14ac:dyDescent="0.35">
      <c r="A645" s="1">
        <f t="shared" si="11"/>
        <v>644</v>
      </c>
      <c r="B645" s="1" t="s">
        <v>526</v>
      </c>
      <c r="C645" t="s">
        <v>525</v>
      </c>
      <c r="D645" t="s">
        <v>87</v>
      </c>
      <c r="E645" s="33" t="s">
        <v>82</v>
      </c>
      <c r="F645" s="33" t="s">
        <v>7</v>
      </c>
      <c r="G645" s="33" t="s">
        <v>8</v>
      </c>
      <c r="H645" s="33" t="s">
        <v>7</v>
      </c>
      <c r="I645" s="33" t="s">
        <v>8</v>
      </c>
      <c r="J645" s="33" t="s">
        <v>8</v>
      </c>
      <c r="K645" s="34">
        <v>0.2</v>
      </c>
      <c r="L645" s="34" t="str">
        <f>IF(Noms_de_les_cases45[[#This Row],[Nivell 
d''us (%)]]&gt;0.7,"Habitual",IF(Noms_de_les_cases45[[#This Row],[Nivell 
d''us (%)]]&lt;0.3,"Minoritari","Ocasional"))</f>
        <v>Minoritari</v>
      </c>
      <c r="M645" s="33" t="s">
        <v>57</v>
      </c>
      <c r="N645" s="33" t="s">
        <v>17</v>
      </c>
      <c r="O645" t="s">
        <v>1267</v>
      </c>
      <c r="P645" t="s">
        <v>1272</v>
      </c>
    </row>
    <row r="646" spans="1:16" x14ac:dyDescent="0.35">
      <c r="A646" s="1">
        <f t="shared" si="11"/>
        <v>645</v>
      </c>
      <c r="B646" s="1" t="s">
        <v>814</v>
      </c>
      <c r="C646" t="s">
        <v>813</v>
      </c>
      <c r="D646" t="s">
        <v>24</v>
      </c>
      <c r="E646" s="33" t="s">
        <v>82</v>
      </c>
      <c r="F646" s="33" t="s">
        <v>7</v>
      </c>
      <c r="G646" s="33" t="s">
        <v>7</v>
      </c>
      <c r="H646" s="33" t="s">
        <v>7</v>
      </c>
      <c r="I646" s="33" t="s">
        <v>8</v>
      </c>
      <c r="J646" s="33" t="s">
        <v>8</v>
      </c>
      <c r="K646" s="34">
        <v>0.4</v>
      </c>
      <c r="L646" s="34" t="str">
        <f>IF(Noms_de_les_cases45[[#This Row],[Nivell 
d''us (%)]]&gt;0.7,"Habitual",IF(Noms_de_les_cases45[[#This Row],[Nivell 
d''us (%)]]&lt;0.3,"Minoritari","Ocasional"))</f>
        <v>Ocasional</v>
      </c>
      <c r="M646" s="33" t="s">
        <v>14</v>
      </c>
      <c r="N646" s="33" t="s">
        <v>18</v>
      </c>
      <c r="O646" t="s">
        <v>1267</v>
      </c>
      <c r="P646" t="s">
        <v>1229</v>
      </c>
    </row>
    <row r="647" spans="1:16" x14ac:dyDescent="0.35">
      <c r="A647" s="1">
        <f t="shared" si="11"/>
        <v>646</v>
      </c>
      <c r="B647" s="1" t="s">
        <v>682</v>
      </c>
      <c r="C647" t="s">
        <v>681</v>
      </c>
      <c r="D647" t="s">
        <v>84</v>
      </c>
      <c r="E647" s="33" t="s">
        <v>81</v>
      </c>
      <c r="F647" s="33" t="s">
        <v>7</v>
      </c>
      <c r="G647" s="33" t="s">
        <v>7</v>
      </c>
      <c r="H647" s="33" t="s">
        <v>7</v>
      </c>
      <c r="I647" s="33" t="s">
        <v>8</v>
      </c>
      <c r="J647" s="33" t="s">
        <v>7</v>
      </c>
      <c r="K647" s="34">
        <v>0.8</v>
      </c>
      <c r="L647" s="34" t="str">
        <f>IF(Noms_de_les_cases45[[#This Row],[Nivell 
d''us (%)]]&gt;0.7,"Habitual",IF(Noms_de_les_cases45[[#This Row],[Nivell 
d''us (%)]]&lt;0.3,"Minoritari","Ocasional"))</f>
        <v>Habitual</v>
      </c>
      <c r="M647" s="33" t="s">
        <v>57</v>
      </c>
      <c r="N647" s="33" t="s">
        <v>18</v>
      </c>
      <c r="O647" t="s">
        <v>1267</v>
      </c>
      <c r="P647" t="s">
        <v>1229</v>
      </c>
    </row>
    <row r="648" spans="1:16" x14ac:dyDescent="0.35">
      <c r="A648" s="1">
        <f t="shared" si="11"/>
        <v>647</v>
      </c>
      <c r="B648" s="1" t="s">
        <v>679</v>
      </c>
      <c r="C648" t="s">
        <v>677</v>
      </c>
      <c r="D648" t="s">
        <v>84</v>
      </c>
      <c r="E648" s="33" t="s">
        <v>82</v>
      </c>
      <c r="F648" s="33" t="s">
        <v>7</v>
      </c>
      <c r="G648" s="33" t="s">
        <v>7</v>
      </c>
      <c r="H648" s="33" t="s">
        <v>7</v>
      </c>
      <c r="I648" s="33" t="s">
        <v>8</v>
      </c>
      <c r="J648" s="33" t="s">
        <v>7</v>
      </c>
      <c r="K648" s="34">
        <v>0.6</v>
      </c>
      <c r="L648" s="34" t="str">
        <f>IF(Noms_de_les_cases45[[#This Row],[Nivell 
d''us (%)]]&gt;0.7,"Habitual",IF(Noms_de_les_cases45[[#This Row],[Nivell 
d''us (%)]]&lt;0.3,"Minoritari","Ocasional"))</f>
        <v>Ocasional</v>
      </c>
      <c r="M648" s="33" t="s">
        <v>57</v>
      </c>
      <c r="N648" s="33" t="s">
        <v>18</v>
      </c>
      <c r="O648" t="s">
        <v>1267</v>
      </c>
      <c r="P648" t="s">
        <v>1272</v>
      </c>
    </row>
    <row r="649" spans="1:16" x14ac:dyDescent="0.35">
      <c r="A649" s="1">
        <f t="shared" si="11"/>
        <v>648</v>
      </c>
      <c r="B649" s="1" t="s">
        <v>870</v>
      </c>
      <c r="C649" t="s">
        <v>871</v>
      </c>
      <c r="D649" t="s">
        <v>181</v>
      </c>
      <c r="E649" s="33" t="s">
        <v>81</v>
      </c>
      <c r="F649" s="33" t="s">
        <v>7</v>
      </c>
      <c r="G649" s="33" t="s">
        <v>7</v>
      </c>
      <c r="H649" s="33" t="s">
        <v>7</v>
      </c>
      <c r="I649" s="33" t="s">
        <v>7</v>
      </c>
      <c r="J649" s="33" t="s">
        <v>7</v>
      </c>
      <c r="K649" s="34">
        <v>1</v>
      </c>
      <c r="L649" s="34" t="str">
        <f>IF(Noms_de_les_cases45[[#This Row],[Nivell 
d''us (%)]]&gt;0.7,"Habitual",IF(Noms_de_les_cases45[[#This Row],[Nivell 
d''us (%)]]&lt;0.3,"Minoritari","Ocasional"))</f>
        <v>Habitual</v>
      </c>
      <c r="M649" s="33" t="s">
        <v>220</v>
      </c>
      <c r="N649" s="33" t="s">
        <v>18</v>
      </c>
      <c r="O649" t="s">
        <v>1267</v>
      </c>
      <c r="P649" t="s">
        <v>1271</v>
      </c>
    </row>
    <row r="650" spans="1:16" x14ac:dyDescent="0.35">
      <c r="A650" s="1">
        <f t="shared" si="11"/>
        <v>649</v>
      </c>
      <c r="B650" s="1" t="s">
        <v>664</v>
      </c>
      <c r="C650" t="s">
        <v>663</v>
      </c>
      <c r="D650" t="s">
        <v>84</v>
      </c>
      <c r="E650" s="33" t="s">
        <v>82</v>
      </c>
      <c r="F650" s="33" t="s">
        <v>7</v>
      </c>
      <c r="G650" s="33" t="s">
        <v>7</v>
      </c>
      <c r="H650" s="33" t="s">
        <v>7</v>
      </c>
      <c r="I650" s="33" t="s">
        <v>8</v>
      </c>
      <c r="J650" s="33" t="s">
        <v>7</v>
      </c>
      <c r="K650" s="34">
        <v>1</v>
      </c>
      <c r="L650" s="34" t="str">
        <f>IF(Noms_de_les_cases45[[#This Row],[Nivell 
d''us (%)]]&gt;0.7,"Habitual",IF(Noms_de_les_cases45[[#This Row],[Nivell 
d''us (%)]]&lt;0.3,"Minoritari","Ocasional"))</f>
        <v>Habitual</v>
      </c>
      <c r="M650" s="33" t="s">
        <v>57</v>
      </c>
      <c r="N650" s="33" t="s">
        <v>17</v>
      </c>
      <c r="O650" t="s">
        <v>1267</v>
      </c>
      <c r="P650" t="s">
        <v>1272</v>
      </c>
    </row>
    <row r="651" spans="1:16" x14ac:dyDescent="0.35">
      <c r="A651" s="1">
        <f t="shared" si="11"/>
        <v>650</v>
      </c>
      <c r="B651" s="1" t="s">
        <v>537</v>
      </c>
      <c r="C651" t="s">
        <v>536</v>
      </c>
      <c r="D651" t="s">
        <v>85</v>
      </c>
      <c r="E651" s="33" t="s">
        <v>82</v>
      </c>
      <c r="F651" s="33" t="s">
        <v>7</v>
      </c>
      <c r="G651" s="33" t="s">
        <v>7</v>
      </c>
      <c r="H651" s="33" t="s">
        <v>7</v>
      </c>
      <c r="I651" s="33" t="s">
        <v>8</v>
      </c>
      <c r="J651" s="33" t="s">
        <v>8</v>
      </c>
      <c r="K651" s="34">
        <v>0.4</v>
      </c>
      <c r="L651" s="34" t="str">
        <f>IF(Noms_de_les_cases45[[#This Row],[Nivell 
d''us (%)]]&gt;0.7,"Habitual",IF(Noms_de_les_cases45[[#This Row],[Nivell 
d''us (%)]]&lt;0.3,"Minoritari","Ocasional"))</f>
        <v>Ocasional</v>
      </c>
      <c r="M651" s="33" t="s">
        <v>15</v>
      </c>
      <c r="N651" s="33" t="s">
        <v>18</v>
      </c>
      <c r="O651" t="s">
        <v>1267</v>
      </c>
      <c r="P651" t="s">
        <v>1240</v>
      </c>
    </row>
    <row r="652" spans="1:16" x14ac:dyDescent="0.35">
      <c r="A652" s="1">
        <f t="shared" si="11"/>
        <v>651</v>
      </c>
      <c r="B652" s="1" t="s">
        <v>797</v>
      </c>
      <c r="C652" t="s">
        <v>792</v>
      </c>
      <c r="D652" t="s">
        <v>24</v>
      </c>
      <c r="E652" s="33" t="s">
        <v>82</v>
      </c>
      <c r="F652" s="33" t="s">
        <v>7</v>
      </c>
      <c r="G652" s="33" t="s">
        <v>7</v>
      </c>
      <c r="H652" s="33" t="s">
        <v>7</v>
      </c>
      <c r="I652" s="33" t="s">
        <v>8</v>
      </c>
      <c r="J652" s="33" t="s">
        <v>7</v>
      </c>
      <c r="K652" s="34">
        <v>0.8</v>
      </c>
      <c r="L652" s="34" t="str">
        <f>IF(Noms_de_les_cases45[[#This Row],[Nivell 
d''us (%)]]&gt;0.7,"Habitual",IF(Noms_de_les_cases45[[#This Row],[Nivell 
d''us (%)]]&lt;0.3,"Minoritari","Ocasional"))</f>
        <v>Habitual</v>
      </c>
      <c r="M652" s="33" t="s">
        <v>57</v>
      </c>
      <c r="N652" s="33" t="s">
        <v>18</v>
      </c>
      <c r="O652" t="s">
        <v>1267</v>
      </c>
      <c r="P652" t="s">
        <v>1272</v>
      </c>
    </row>
    <row r="653" spans="1:16" x14ac:dyDescent="0.35">
      <c r="A653" s="1">
        <f t="shared" si="11"/>
        <v>652</v>
      </c>
      <c r="B653" s="1" t="s">
        <v>851</v>
      </c>
      <c r="C653" t="s">
        <v>845</v>
      </c>
      <c r="D653" t="s">
        <v>181</v>
      </c>
      <c r="E653" s="33" t="s">
        <v>82</v>
      </c>
      <c r="F653" s="33" t="s">
        <v>7</v>
      </c>
      <c r="G653" s="33" t="s">
        <v>7</v>
      </c>
      <c r="H653" s="33" t="s">
        <v>7</v>
      </c>
      <c r="I653" s="33" t="s">
        <v>8</v>
      </c>
      <c r="J653" s="33" t="s">
        <v>7</v>
      </c>
      <c r="K653" s="34">
        <v>1</v>
      </c>
      <c r="L653" s="34" t="str">
        <f>IF(Noms_de_les_cases45[[#This Row],[Nivell 
d''us (%)]]&gt;0.7,"Habitual",IF(Noms_de_les_cases45[[#This Row],[Nivell 
d''us (%)]]&lt;0.3,"Minoritari","Ocasional"))</f>
        <v>Habitual</v>
      </c>
      <c r="M653" s="33" t="s">
        <v>15</v>
      </c>
      <c r="N653" s="33" t="s">
        <v>17</v>
      </c>
      <c r="O653" t="s">
        <v>1267</v>
      </c>
      <c r="P653" t="s">
        <v>1270</v>
      </c>
    </row>
    <row r="654" spans="1:16" x14ac:dyDescent="0.35">
      <c r="A654" s="1">
        <f t="shared" si="11"/>
        <v>653</v>
      </c>
      <c r="B654" s="1" t="s">
        <v>853</v>
      </c>
      <c r="C654" t="s">
        <v>843</v>
      </c>
      <c r="D654" t="s">
        <v>181</v>
      </c>
      <c r="E654" s="33" t="s">
        <v>82</v>
      </c>
      <c r="F654" s="33" t="s">
        <v>7</v>
      </c>
      <c r="G654" s="33" t="s">
        <v>7</v>
      </c>
      <c r="H654" s="33" t="s">
        <v>7</v>
      </c>
      <c r="I654" s="33" t="s">
        <v>8</v>
      </c>
      <c r="J654" s="33" t="s">
        <v>8</v>
      </c>
      <c r="K654" s="34">
        <v>0.2</v>
      </c>
      <c r="L654" s="34" t="str">
        <f>IF(Noms_de_les_cases45[[#This Row],[Nivell 
d''us (%)]]&gt;0.7,"Habitual",IF(Noms_de_les_cases45[[#This Row],[Nivell 
d''us (%)]]&lt;0.3,"Minoritari","Ocasional"))</f>
        <v>Minoritari</v>
      </c>
      <c r="M654" s="33" t="s">
        <v>15</v>
      </c>
      <c r="N654" s="33" t="s">
        <v>17</v>
      </c>
      <c r="O654" t="s">
        <v>1267</v>
      </c>
      <c r="P654" t="s">
        <v>1270</v>
      </c>
    </row>
    <row r="655" spans="1:16" x14ac:dyDescent="0.35">
      <c r="A655" s="1">
        <f t="shared" si="11"/>
        <v>654</v>
      </c>
      <c r="B655" s="1" t="s">
        <v>1279</v>
      </c>
      <c r="C655" t="s">
        <v>731</v>
      </c>
      <c r="D655" t="s">
        <v>84</v>
      </c>
      <c r="E655" s="33" t="s">
        <v>82</v>
      </c>
      <c r="F655" s="33" t="s">
        <v>7</v>
      </c>
      <c r="G655" s="33" t="s">
        <v>7</v>
      </c>
      <c r="H655" s="33" t="s">
        <v>7</v>
      </c>
      <c r="I655" s="33" t="s">
        <v>8</v>
      </c>
      <c r="J655" s="33" t="s">
        <v>7</v>
      </c>
      <c r="K655" s="34">
        <v>0.6</v>
      </c>
      <c r="L655" s="34" t="str">
        <f>IF(Noms_de_les_cases45[[#This Row],[Nivell 
d''us (%)]]&gt;0.7,"Habitual",IF(Noms_de_les_cases45[[#This Row],[Nivell 
d''us (%)]]&lt;0.3,"Minoritari","Ocasional"))</f>
        <v>Ocasional</v>
      </c>
      <c r="M655" s="33" t="s">
        <v>57</v>
      </c>
      <c r="N655" s="33" t="s">
        <v>18</v>
      </c>
      <c r="O655" t="s">
        <v>1267</v>
      </c>
      <c r="P655" t="s">
        <v>1272</v>
      </c>
    </row>
    <row r="656" spans="1:16" x14ac:dyDescent="0.35">
      <c r="A656" s="1">
        <f t="shared" si="11"/>
        <v>655</v>
      </c>
      <c r="B656" s="1" t="s">
        <v>778</v>
      </c>
      <c r="C656" t="s">
        <v>777</v>
      </c>
      <c r="D656" t="s">
        <v>24</v>
      </c>
      <c r="E656" s="33" t="s">
        <v>82</v>
      </c>
      <c r="F656" s="33" t="s">
        <v>7</v>
      </c>
      <c r="G656" s="33" t="s">
        <v>7</v>
      </c>
      <c r="H656" s="33" t="s">
        <v>7</v>
      </c>
      <c r="I656" s="33" t="s">
        <v>8</v>
      </c>
      <c r="J656" s="33" t="s">
        <v>7</v>
      </c>
      <c r="K656" s="34">
        <v>1</v>
      </c>
      <c r="L656" s="34" t="str">
        <f>IF(Noms_de_les_cases45[[#This Row],[Nivell 
d''us (%)]]&gt;0.7,"Habitual",IF(Noms_de_les_cases45[[#This Row],[Nivell 
d''us (%)]]&lt;0.3,"Minoritari","Ocasional"))</f>
        <v>Habitual</v>
      </c>
      <c r="M656" s="33" t="s">
        <v>57</v>
      </c>
      <c r="N656" s="33" t="s">
        <v>18</v>
      </c>
      <c r="O656" t="s">
        <v>1267</v>
      </c>
      <c r="P656" t="s">
        <v>1272</v>
      </c>
    </row>
    <row r="657" spans="1:16" x14ac:dyDescent="0.35">
      <c r="A657" s="1">
        <f t="shared" si="11"/>
        <v>656</v>
      </c>
      <c r="B657" s="1" t="s">
        <v>374</v>
      </c>
      <c r="C657" t="s">
        <v>375</v>
      </c>
      <c r="D657" t="s">
        <v>92</v>
      </c>
      <c r="E657" s="33" t="s">
        <v>81</v>
      </c>
      <c r="F657" s="33" t="s">
        <v>7</v>
      </c>
      <c r="G657" s="33" t="s">
        <v>8</v>
      </c>
      <c r="H657" s="33" t="s">
        <v>7</v>
      </c>
      <c r="I657" s="33" t="s">
        <v>8</v>
      </c>
      <c r="J657" s="33" t="s">
        <v>8</v>
      </c>
      <c r="K657" s="34">
        <v>0.2</v>
      </c>
      <c r="L657" s="34" t="str">
        <f>IF(Noms_de_les_cases45[[#This Row],[Nivell 
d''us (%)]]&gt;0.7,"Habitual",IF(Noms_de_les_cases45[[#This Row],[Nivell 
d''us (%)]]&lt;0.3,"Minoritari","Ocasional"))</f>
        <v>Minoritari</v>
      </c>
      <c r="M657" s="33" t="s">
        <v>15</v>
      </c>
      <c r="N657" s="33" t="s">
        <v>17</v>
      </c>
      <c r="O657" t="s">
        <v>1267</v>
      </c>
      <c r="P657" t="s">
        <v>1268</v>
      </c>
    </row>
    <row r="658" spans="1:16" x14ac:dyDescent="0.35">
      <c r="A658" s="1">
        <f t="shared" si="11"/>
        <v>657</v>
      </c>
      <c r="B658" s="1" t="s">
        <v>303</v>
      </c>
      <c r="C658" t="s">
        <v>307</v>
      </c>
      <c r="D658" t="s">
        <v>92</v>
      </c>
      <c r="E658" s="33" t="s">
        <v>82</v>
      </c>
      <c r="F658" s="33" t="s">
        <v>7</v>
      </c>
      <c r="G658" s="33" t="s">
        <v>7</v>
      </c>
      <c r="H658" s="33" t="s">
        <v>7</v>
      </c>
      <c r="I658" s="33" t="s">
        <v>7</v>
      </c>
      <c r="J658" s="33" t="s">
        <v>7</v>
      </c>
      <c r="K658" s="34">
        <v>1</v>
      </c>
      <c r="L658" s="34" t="str">
        <f>IF(Noms_de_les_cases45[[#This Row],[Nivell 
d''us (%)]]&gt;0.7,"Habitual",IF(Noms_de_les_cases45[[#This Row],[Nivell 
d''us (%)]]&lt;0.3,"Minoritari","Ocasional"))</f>
        <v>Habitual</v>
      </c>
      <c r="M658" s="33" t="s">
        <v>57</v>
      </c>
      <c r="N658" s="33" t="s">
        <v>18</v>
      </c>
      <c r="O658" t="s">
        <v>1267</v>
      </c>
      <c r="P658" t="s">
        <v>1272</v>
      </c>
    </row>
    <row r="659" spans="1:16" x14ac:dyDescent="0.35">
      <c r="A659" s="1">
        <f t="shared" si="11"/>
        <v>658</v>
      </c>
      <c r="B659" s="1" t="s">
        <v>612</v>
      </c>
      <c r="C659" t="s">
        <v>613</v>
      </c>
      <c r="D659" t="s">
        <v>85</v>
      </c>
      <c r="E659" s="33" t="s">
        <v>82</v>
      </c>
      <c r="F659" s="33" t="s">
        <v>7</v>
      </c>
      <c r="G659" s="33" t="s">
        <v>7</v>
      </c>
      <c r="H659" s="33" t="s">
        <v>8</v>
      </c>
      <c r="I659" s="33" t="s">
        <v>7</v>
      </c>
      <c r="J659" s="33" t="s">
        <v>7</v>
      </c>
      <c r="K659" s="34">
        <v>1</v>
      </c>
      <c r="L659" s="34" t="str">
        <f>IF(Noms_de_les_cases45[[#This Row],[Nivell 
d''us (%)]]&gt;0.7,"Habitual",IF(Noms_de_les_cases45[[#This Row],[Nivell 
d''us (%)]]&lt;0.3,"Minoritari","Ocasional"))</f>
        <v>Habitual</v>
      </c>
      <c r="M659" s="33" t="s">
        <v>57</v>
      </c>
      <c r="N659" s="33" t="s">
        <v>18</v>
      </c>
      <c r="O659" t="s">
        <v>1267</v>
      </c>
      <c r="P659" t="s">
        <v>1272</v>
      </c>
    </row>
    <row r="660" spans="1:16" x14ac:dyDescent="0.35">
      <c r="A660" s="1">
        <f t="shared" si="11"/>
        <v>659</v>
      </c>
      <c r="B660" s="1" t="s">
        <v>1316</v>
      </c>
      <c r="C660" t="s">
        <v>813</v>
      </c>
      <c r="D660" t="s">
        <v>24</v>
      </c>
      <c r="E660" s="33" t="s">
        <v>82</v>
      </c>
      <c r="F660" s="33" t="s">
        <v>7</v>
      </c>
      <c r="G660" s="33" t="s">
        <v>7</v>
      </c>
      <c r="H660" s="33" t="s">
        <v>7</v>
      </c>
      <c r="I660" s="33" t="s">
        <v>7</v>
      </c>
      <c r="J660" s="33" t="s">
        <v>7</v>
      </c>
      <c r="K660" s="34">
        <v>0.6</v>
      </c>
      <c r="L660" s="34" t="str">
        <f>IF(Noms_de_les_cases45[[#This Row],[Nivell 
d''us (%)]]&gt;0.7,"Habitual",IF(Noms_de_les_cases45[[#This Row],[Nivell 
d''us (%)]]&lt;0.3,"Minoritari","Ocasional"))</f>
        <v>Ocasional</v>
      </c>
      <c r="M660" s="33" t="s">
        <v>57</v>
      </c>
      <c r="N660" s="33" t="s">
        <v>18</v>
      </c>
      <c r="O660" t="s">
        <v>1267</v>
      </c>
      <c r="P660" t="s">
        <v>1272</v>
      </c>
    </row>
    <row r="661" spans="1:16" x14ac:dyDescent="0.35">
      <c r="A661" s="1">
        <f t="shared" si="11"/>
        <v>660</v>
      </c>
      <c r="B661" s="1" t="s">
        <v>1311</v>
      </c>
      <c r="C661" t="s">
        <v>403</v>
      </c>
      <c r="D661" t="s">
        <v>86</v>
      </c>
      <c r="E661" s="33" t="s">
        <v>82</v>
      </c>
      <c r="F661" s="33" t="s">
        <v>7</v>
      </c>
      <c r="G661" s="33" t="s">
        <v>7</v>
      </c>
      <c r="H661" s="33" t="s">
        <v>7</v>
      </c>
      <c r="I661" s="33" t="s">
        <v>8</v>
      </c>
      <c r="J661" s="33" t="s">
        <v>7</v>
      </c>
      <c r="K661" s="34">
        <v>1</v>
      </c>
      <c r="L661" s="34" t="str">
        <f>IF(Noms_de_les_cases45[[#This Row],[Nivell 
d''us (%)]]&gt;0.7,"Habitual",IF(Noms_de_les_cases45[[#This Row],[Nivell 
d''us (%)]]&lt;0.3,"Minoritari","Ocasional"))</f>
        <v>Habitual</v>
      </c>
      <c r="M661" s="33" t="s">
        <v>57</v>
      </c>
      <c r="N661" s="33" t="s">
        <v>18</v>
      </c>
      <c r="O661" t="s">
        <v>1267</v>
      </c>
      <c r="P661" t="s">
        <v>1272</v>
      </c>
    </row>
    <row r="662" spans="1:16" x14ac:dyDescent="0.35">
      <c r="A662" s="1">
        <f t="shared" si="11"/>
        <v>661</v>
      </c>
      <c r="B662" s="1" t="s">
        <v>367</v>
      </c>
      <c r="C662" t="s">
        <v>365</v>
      </c>
      <c r="D662" t="s">
        <v>92</v>
      </c>
      <c r="E662" s="33" t="s">
        <v>82</v>
      </c>
      <c r="F662" s="33" t="s">
        <v>7</v>
      </c>
      <c r="G662" s="33" t="s">
        <v>7</v>
      </c>
      <c r="H662" s="33" t="s">
        <v>7</v>
      </c>
      <c r="I662" s="33" t="s">
        <v>8</v>
      </c>
      <c r="J662" s="33" t="s">
        <v>8</v>
      </c>
      <c r="K662" s="34">
        <v>0.4</v>
      </c>
      <c r="L662" s="34" t="str">
        <f>IF(Noms_de_les_cases45[[#This Row],[Nivell 
d''us (%)]]&gt;0.7,"Habitual",IF(Noms_de_les_cases45[[#This Row],[Nivell 
d''us (%)]]&lt;0.3,"Minoritari","Ocasional"))</f>
        <v>Ocasional</v>
      </c>
      <c r="M662" s="33" t="s">
        <v>14</v>
      </c>
      <c r="N662" s="33" t="s">
        <v>18</v>
      </c>
      <c r="O662" t="s">
        <v>1267</v>
      </c>
      <c r="P662" t="s">
        <v>1229</v>
      </c>
    </row>
    <row r="663" spans="1:16" x14ac:dyDescent="0.35">
      <c r="A663" s="1">
        <f t="shared" si="11"/>
        <v>662</v>
      </c>
      <c r="B663" s="1" t="s">
        <v>523</v>
      </c>
      <c r="C663" t="s">
        <v>510</v>
      </c>
      <c r="D663" t="s">
        <v>85</v>
      </c>
      <c r="E663" s="33" t="s">
        <v>82</v>
      </c>
      <c r="F663" s="33" t="s">
        <v>7</v>
      </c>
      <c r="G663" s="33" t="s">
        <v>7</v>
      </c>
      <c r="H663" s="33" t="s">
        <v>7</v>
      </c>
      <c r="I663" s="33" t="s">
        <v>8</v>
      </c>
      <c r="J663" s="33" t="s">
        <v>7</v>
      </c>
      <c r="K663" s="34">
        <v>0.6</v>
      </c>
      <c r="L663" s="34" t="str">
        <f>IF(Noms_de_les_cases45[[#This Row],[Nivell 
d''us (%)]]&gt;0.7,"Habitual",IF(Noms_de_les_cases45[[#This Row],[Nivell 
d''us (%)]]&lt;0.3,"Minoritari","Ocasional"))</f>
        <v>Ocasional</v>
      </c>
      <c r="M663" s="33" t="s">
        <v>15</v>
      </c>
      <c r="N663" s="33" t="s">
        <v>18</v>
      </c>
      <c r="O663" t="s">
        <v>1267</v>
      </c>
      <c r="P663" t="s">
        <v>1272</v>
      </c>
    </row>
    <row r="664" spans="1:16" x14ac:dyDescent="0.35">
      <c r="A664" s="1">
        <f t="shared" si="11"/>
        <v>663</v>
      </c>
      <c r="B664" s="1" t="s">
        <v>522</v>
      </c>
      <c r="C664" t="s">
        <v>510</v>
      </c>
      <c r="D664" t="s">
        <v>85</v>
      </c>
      <c r="E664" s="33" t="s">
        <v>82</v>
      </c>
      <c r="F664" s="33" t="s">
        <v>7</v>
      </c>
      <c r="G664" s="33" t="s">
        <v>7</v>
      </c>
      <c r="H664" s="33" t="s">
        <v>7</v>
      </c>
      <c r="I664" s="33" t="s">
        <v>8</v>
      </c>
      <c r="J664" s="33" t="s">
        <v>7</v>
      </c>
      <c r="K664" s="34">
        <v>0.6</v>
      </c>
      <c r="L664" s="34" t="str">
        <f>IF(Noms_de_les_cases45[[#This Row],[Nivell 
d''us (%)]]&gt;0.7,"Habitual",IF(Noms_de_les_cases45[[#This Row],[Nivell 
d''us (%)]]&lt;0.3,"Minoritari","Ocasional"))</f>
        <v>Ocasional</v>
      </c>
      <c r="M664" s="33" t="s">
        <v>57</v>
      </c>
      <c r="N664" s="33" t="s">
        <v>18</v>
      </c>
      <c r="O664" t="s">
        <v>1267</v>
      </c>
      <c r="P664" t="s">
        <v>1272</v>
      </c>
    </row>
    <row r="665" spans="1:16" x14ac:dyDescent="0.35">
      <c r="A665" s="1">
        <f t="shared" si="11"/>
        <v>664</v>
      </c>
      <c r="B665" s="1" t="s">
        <v>781</v>
      </c>
      <c r="C665" t="s">
        <v>780</v>
      </c>
      <c r="D665" t="s">
        <v>24</v>
      </c>
      <c r="E665" s="33" t="s">
        <v>82</v>
      </c>
      <c r="F665" s="33" t="s">
        <v>7</v>
      </c>
      <c r="G665" s="33" t="s">
        <v>7</v>
      </c>
      <c r="H665" s="33" t="s">
        <v>7</v>
      </c>
      <c r="I665" s="33" t="s">
        <v>8</v>
      </c>
      <c r="J665" s="33" t="s">
        <v>7</v>
      </c>
      <c r="K665" s="34">
        <v>1</v>
      </c>
      <c r="L665" s="34" t="str">
        <f>IF(Noms_de_les_cases45[[#This Row],[Nivell 
d''us (%)]]&gt;0.7,"Habitual",IF(Noms_de_les_cases45[[#This Row],[Nivell 
d''us (%)]]&lt;0.3,"Minoritari","Ocasional"))</f>
        <v>Habitual</v>
      </c>
      <c r="M665" s="33" t="s">
        <v>57</v>
      </c>
      <c r="N665" s="33" t="s">
        <v>18</v>
      </c>
      <c r="O665" t="s">
        <v>1267</v>
      </c>
      <c r="P665" t="s">
        <v>1272</v>
      </c>
    </row>
    <row r="666" spans="1:16" x14ac:dyDescent="0.35">
      <c r="A666" s="1">
        <f t="shared" si="11"/>
        <v>665</v>
      </c>
      <c r="B666" s="1" t="s">
        <v>1434</v>
      </c>
      <c r="C666" t="s">
        <v>536</v>
      </c>
      <c r="D666" t="s">
        <v>85</v>
      </c>
      <c r="E666" s="33" t="s">
        <v>81</v>
      </c>
      <c r="F666" s="33" t="s">
        <v>7</v>
      </c>
      <c r="G666" s="33" t="s">
        <v>8</v>
      </c>
      <c r="H666" s="33" t="s">
        <v>7</v>
      </c>
      <c r="I666" s="33" t="s">
        <v>8</v>
      </c>
      <c r="J666" s="33" t="s">
        <v>8</v>
      </c>
      <c r="K666" s="34">
        <v>0.4</v>
      </c>
      <c r="L666" s="34" t="str">
        <f>IF(Noms_de_les_cases45[[#This Row],[Nivell 
d''us (%)]]&gt;0.7,"Habitual",IF(Noms_de_les_cases45[[#This Row],[Nivell 
d''us (%)]]&lt;0.3,"Minoritari","Ocasional"))</f>
        <v>Ocasional</v>
      </c>
      <c r="M666" s="33" t="s">
        <v>57</v>
      </c>
      <c r="N666" s="33" t="s">
        <v>18</v>
      </c>
      <c r="O666" t="s">
        <v>1267</v>
      </c>
      <c r="P666" t="s">
        <v>1272</v>
      </c>
    </row>
    <row r="667" spans="1:16" x14ac:dyDescent="0.35">
      <c r="A667" s="1">
        <f t="shared" si="11"/>
        <v>666</v>
      </c>
      <c r="B667" s="1" t="s">
        <v>619</v>
      </c>
      <c r="C667" t="s">
        <v>620</v>
      </c>
      <c r="D667" t="s">
        <v>85</v>
      </c>
      <c r="E667" s="33" t="s">
        <v>82</v>
      </c>
      <c r="F667" s="33" t="s">
        <v>7</v>
      </c>
      <c r="G667" s="33" t="s">
        <v>7</v>
      </c>
      <c r="H667" s="33" t="s">
        <v>7</v>
      </c>
      <c r="I667" s="33" t="s">
        <v>7</v>
      </c>
      <c r="J667" s="33" t="s">
        <v>7</v>
      </c>
      <c r="K667" s="34">
        <v>1</v>
      </c>
      <c r="L667" s="34" t="str">
        <f>IF(Noms_de_les_cases45[[#This Row],[Nivell 
d''us (%)]]&gt;0.7,"Habitual",IF(Noms_de_les_cases45[[#This Row],[Nivell 
d''us (%)]]&lt;0.3,"Minoritari","Ocasional"))</f>
        <v>Habitual</v>
      </c>
      <c r="M667" s="33" t="s">
        <v>220</v>
      </c>
      <c r="N667" s="33" t="s">
        <v>17</v>
      </c>
      <c r="O667" t="s">
        <v>1267</v>
      </c>
      <c r="P667" t="s">
        <v>1271</v>
      </c>
    </row>
    <row r="668" spans="1:16" x14ac:dyDescent="0.35">
      <c r="A668" s="1">
        <f t="shared" si="11"/>
        <v>667</v>
      </c>
      <c r="B668" s="1" t="s">
        <v>1441</v>
      </c>
      <c r="C668" t="s">
        <v>516</v>
      </c>
      <c r="D668" t="s">
        <v>87</v>
      </c>
      <c r="E668" s="33" t="s">
        <v>81</v>
      </c>
      <c r="F668" s="33" t="s">
        <v>7</v>
      </c>
      <c r="G668" s="33" t="s">
        <v>8</v>
      </c>
      <c r="H668" s="33" t="s">
        <v>7</v>
      </c>
      <c r="I668" s="33" t="s">
        <v>8</v>
      </c>
      <c r="J668" s="33" t="s">
        <v>8</v>
      </c>
      <c r="K668" s="34">
        <v>0.2</v>
      </c>
      <c r="L668" s="34" t="str">
        <f>IF(Noms_de_les_cases45[[#This Row],[Nivell 
d''us (%)]]&gt;0.7,"Habitual",IF(Noms_de_les_cases45[[#This Row],[Nivell 
d''us (%)]]&lt;0.3,"Minoritari","Ocasional"))</f>
        <v>Minoritari</v>
      </c>
      <c r="M668" s="33" t="s">
        <v>14</v>
      </c>
      <c r="N668" s="33" t="s">
        <v>20</v>
      </c>
      <c r="O668" t="s">
        <v>1267</v>
      </c>
      <c r="P668" t="s">
        <v>1228</v>
      </c>
    </row>
    <row r="669" spans="1:16" x14ac:dyDescent="0.35">
      <c r="A669" s="1">
        <f t="shared" si="11"/>
        <v>668</v>
      </c>
      <c r="B669" s="1" t="s">
        <v>1194</v>
      </c>
      <c r="C669" t="s">
        <v>516</v>
      </c>
      <c r="D669" t="s">
        <v>87</v>
      </c>
      <c r="E669" s="33" t="s">
        <v>81</v>
      </c>
      <c r="F669" s="33" t="s">
        <v>7</v>
      </c>
      <c r="G669" s="33" t="s">
        <v>7</v>
      </c>
      <c r="H669" s="33" t="s">
        <v>7</v>
      </c>
      <c r="I669" s="33" t="s">
        <v>8</v>
      </c>
      <c r="J669" s="33" t="s">
        <v>7</v>
      </c>
      <c r="K669" s="34">
        <v>1</v>
      </c>
      <c r="L669" s="34" t="str">
        <f>IF(Noms_de_les_cases45[[#This Row],[Nivell 
d''us (%)]]&gt;0.7,"Habitual",IF(Noms_de_les_cases45[[#This Row],[Nivell 
d''us (%)]]&lt;0.3,"Minoritari","Ocasional"))</f>
        <v>Habitual</v>
      </c>
      <c r="M669" s="33" t="s">
        <v>57</v>
      </c>
      <c r="N669" s="33" t="s">
        <v>18</v>
      </c>
      <c r="O669" t="s">
        <v>1267</v>
      </c>
      <c r="P669" t="s">
        <v>1272</v>
      </c>
    </row>
    <row r="670" spans="1:16" x14ac:dyDescent="0.35">
      <c r="A670" s="1">
        <f t="shared" si="11"/>
        <v>669</v>
      </c>
      <c r="B670" s="1" t="s">
        <v>483</v>
      </c>
      <c r="C670" t="s">
        <v>484</v>
      </c>
      <c r="D670" t="s">
        <v>87</v>
      </c>
      <c r="E670" s="33" t="s">
        <v>81</v>
      </c>
      <c r="F670" s="33" t="s">
        <v>7</v>
      </c>
      <c r="G670" s="33" t="s">
        <v>7</v>
      </c>
      <c r="H670" s="33" t="s">
        <v>7</v>
      </c>
      <c r="I670" s="33" t="s">
        <v>7</v>
      </c>
      <c r="J670" s="33" t="s">
        <v>7</v>
      </c>
      <c r="K670" s="34">
        <v>0.6</v>
      </c>
      <c r="L670" s="34" t="str">
        <f>IF(Noms_de_les_cases45[[#This Row],[Nivell 
d''us (%)]]&gt;0.7,"Habitual",IF(Noms_de_les_cases45[[#This Row],[Nivell 
d''us (%)]]&lt;0.3,"Minoritari","Ocasional"))</f>
        <v>Ocasional</v>
      </c>
      <c r="M670" s="33" t="s">
        <v>16</v>
      </c>
      <c r="N670" s="33" t="s">
        <v>17</v>
      </c>
      <c r="O670" t="s">
        <v>1267</v>
      </c>
      <c r="P670" t="s">
        <v>1229</v>
      </c>
    </row>
    <row r="671" spans="1:16" x14ac:dyDescent="0.35">
      <c r="A671" s="1">
        <f t="shared" si="11"/>
        <v>670</v>
      </c>
      <c r="B671" s="1" t="s">
        <v>1489</v>
      </c>
      <c r="C671" t="s">
        <v>1490</v>
      </c>
      <c r="D671" t="s">
        <v>92</v>
      </c>
      <c r="E671" s="33" t="s">
        <v>81</v>
      </c>
      <c r="F671" s="33" t="s">
        <v>7</v>
      </c>
      <c r="G671" s="33" t="s">
        <v>8</v>
      </c>
      <c r="H671" s="33" t="s">
        <v>7</v>
      </c>
      <c r="I671" s="33" t="s">
        <v>8</v>
      </c>
      <c r="J671" s="33" t="s">
        <v>8</v>
      </c>
      <c r="K671" s="34">
        <v>0.2</v>
      </c>
      <c r="L671" s="34" t="str">
        <f>IF(Noms_de_les_cases45[[#This Row],[Nivell 
d''us (%)]]&gt;0.7,"Habitual",IF(Noms_de_les_cases45[[#This Row],[Nivell 
d''us (%)]]&lt;0.3,"Minoritari","Ocasional"))</f>
        <v>Minoritari</v>
      </c>
      <c r="M671" s="33" t="s">
        <v>16</v>
      </c>
      <c r="N671" s="33" t="s">
        <v>17</v>
      </c>
      <c r="O671" t="s">
        <v>1267</v>
      </c>
      <c r="P671" t="s">
        <v>1229</v>
      </c>
    </row>
    <row r="672" spans="1:16" x14ac:dyDescent="0.35">
      <c r="A672" s="1">
        <f t="shared" si="11"/>
        <v>671</v>
      </c>
      <c r="B672" s="1" t="s">
        <v>444</v>
      </c>
      <c r="C672" t="s">
        <v>443</v>
      </c>
      <c r="D672" t="s">
        <v>86</v>
      </c>
      <c r="E672" s="33" t="s">
        <v>81</v>
      </c>
      <c r="F672" s="33" t="s">
        <v>7</v>
      </c>
      <c r="G672" s="33" t="s">
        <v>7</v>
      </c>
      <c r="H672" s="33" t="s">
        <v>7</v>
      </c>
      <c r="I672" s="33" t="s">
        <v>8</v>
      </c>
      <c r="J672" s="33" t="s">
        <v>8</v>
      </c>
      <c r="K672" s="34">
        <v>0.2</v>
      </c>
      <c r="L672" s="34" t="str">
        <f>IF(Noms_de_les_cases45[[#This Row],[Nivell 
d''us (%)]]&gt;0.7,"Habitual",IF(Noms_de_les_cases45[[#This Row],[Nivell 
d''us (%)]]&lt;0.3,"Minoritari","Ocasional"))</f>
        <v>Minoritari</v>
      </c>
      <c r="M672" s="33" t="s">
        <v>16</v>
      </c>
      <c r="N672" s="33" t="s">
        <v>18</v>
      </c>
      <c r="O672" t="s">
        <v>1267</v>
      </c>
      <c r="P672" t="s">
        <v>1229</v>
      </c>
    </row>
    <row r="673" spans="1:16" x14ac:dyDescent="0.35">
      <c r="A673" s="1">
        <f t="shared" si="11"/>
        <v>672</v>
      </c>
      <c r="B673" s="1" t="s">
        <v>1214</v>
      </c>
      <c r="C673" t="s">
        <v>295</v>
      </c>
      <c r="D673" t="s">
        <v>86</v>
      </c>
      <c r="E673" s="33" t="s">
        <v>81</v>
      </c>
      <c r="F673" s="33" t="s">
        <v>7</v>
      </c>
      <c r="G673" s="33" t="s">
        <v>7</v>
      </c>
      <c r="H673" s="33" t="s">
        <v>7</v>
      </c>
      <c r="I673" s="33" t="s">
        <v>8</v>
      </c>
      <c r="J673" s="33" t="s">
        <v>7</v>
      </c>
      <c r="K673" s="34">
        <v>0.8</v>
      </c>
      <c r="L673" s="34" t="str">
        <f>IF(Noms_de_les_cases45[[#This Row],[Nivell 
d''us (%)]]&gt;0.7,"Habitual",IF(Noms_de_les_cases45[[#This Row],[Nivell 
d''us (%)]]&lt;0.3,"Minoritari","Ocasional"))</f>
        <v>Habitual</v>
      </c>
      <c r="M673" s="33" t="s">
        <v>57</v>
      </c>
      <c r="N673" s="33" t="s">
        <v>18</v>
      </c>
      <c r="O673" t="s">
        <v>1267</v>
      </c>
      <c r="P673" t="s">
        <v>1229</v>
      </c>
    </row>
    <row r="674" spans="1:16" x14ac:dyDescent="0.35">
      <c r="A674" s="1">
        <f t="shared" si="11"/>
        <v>673</v>
      </c>
      <c r="B674" s="1" t="s">
        <v>1016</v>
      </c>
      <c r="C674" t="s">
        <v>1017</v>
      </c>
      <c r="D674" t="s">
        <v>89</v>
      </c>
      <c r="E674" s="33" t="s">
        <v>81</v>
      </c>
      <c r="F674" s="33" t="s">
        <v>7</v>
      </c>
      <c r="G674" s="33" t="s">
        <v>7</v>
      </c>
      <c r="H674" s="33" t="s">
        <v>7</v>
      </c>
      <c r="I674" s="33" t="s">
        <v>7</v>
      </c>
      <c r="J674" s="33" t="s">
        <v>7</v>
      </c>
      <c r="K674" s="34">
        <v>0.6</v>
      </c>
      <c r="L674" s="34" t="str">
        <f>IF(Noms_de_les_cases45[[#This Row],[Nivell 
d''us (%)]]&gt;0.7,"Habitual",IF(Noms_de_les_cases45[[#This Row],[Nivell 
d''us (%)]]&lt;0.3,"Minoritari","Ocasional"))</f>
        <v>Ocasional</v>
      </c>
      <c r="M674" s="33" t="s">
        <v>15</v>
      </c>
      <c r="N674" s="33" t="s">
        <v>17</v>
      </c>
      <c r="O674" t="s">
        <v>1267</v>
      </c>
      <c r="P674" t="s">
        <v>1270</v>
      </c>
    </row>
    <row r="675" spans="1:16" x14ac:dyDescent="0.35">
      <c r="A675" s="1">
        <f t="shared" si="11"/>
        <v>674</v>
      </c>
      <c r="B675" s="1" t="s">
        <v>426</v>
      </c>
      <c r="C675" t="s">
        <v>424</v>
      </c>
      <c r="D675" t="s">
        <v>86</v>
      </c>
      <c r="E675" s="33" t="s">
        <v>81</v>
      </c>
      <c r="F675" s="33" t="s">
        <v>7</v>
      </c>
      <c r="G675" s="33" t="s">
        <v>7</v>
      </c>
      <c r="H675" s="33" t="s">
        <v>7</v>
      </c>
      <c r="I675" s="33" t="s">
        <v>8</v>
      </c>
      <c r="J675" s="33" t="s">
        <v>8</v>
      </c>
      <c r="K675" s="34">
        <v>0.2</v>
      </c>
      <c r="L675" s="34" t="str">
        <f>IF(Noms_de_les_cases45[[#This Row],[Nivell 
d''us (%)]]&gt;0.7,"Habitual",IF(Noms_de_les_cases45[[#This Row],[Nivell 
d''us (%)]]&lt;0.3,"Minoritari","Ocasional"))</f>
        <v>Minoritari</v>
      </c>
      <c r="M675" s="33" t="s">
        <v>16</v>
      </c>
      <c r="N675" s="33" t="s">
        <v>17</v>
      </c>
      <c r="O675" t="s">
        <v>1267</v>
      </c>
      <c r="P675" t="s">
        <v>1229</v>
      </c>
    </row>
    <row r="676" spans="1:16" x14ac:dyDescent="0.35">
      <c r="A676" s="1">
        <f t="shared" si="11"/>
        <v>675</v>
      </c>
      <c r="B676" s="1" t="s">
        <v>1033</v>
      </c>
      <c r="C676" t="s">
        <v>378</v>
      </c>
      <c r="D676" t="s">
        <v>86</v>
      </c>
      <c r="E676" s="33" t="s">
        <v>81</v>
      </c>
      <c r="F676" s="33" t="s">
        <v>7</v>
      </c>
      <c r="G676" s="33" t="s">
        <v>7</v>
      </c>
      <c r="H676" s="33" t="s">
        <v>7</v>
      </c>
      <c r="I676" s="33" t="s">
        <v>8</v>
      </c>
      <c r="J676" s="33" t="s">
        <v>8</v>
      </c>
      <c r="K676" s="34">
        <v>0.2</v>
      </c>
      <c r="L676" s="34" t="str">
        <f>IF(Noms_de_les_cases45[[#This Row],[Nivell 
d''us (%)]]&gt;0.7,"Habitual",IF(Noms_de_les_cases45[[#This Row],[Nivell 
d''us (%)]]&lt;0.3,"Minoritari","Ocasional"))</f>
        <v>Minoritari</v>
      </c>
      <c r="M676" s="33" t="s">
        <v>16</v>
      </c>
      <c r="N676" s="33" t="s">
        <v>18</v>
      </c>
      <c r="O676" t="s">
        <v>1267</v>
      </c>
      <c r="P676" t="s">
        <v>1229</v>
      </c>
    </row>
    <row r="677" spans="1:16" x14ac:dyDescent="0.35">
      <c r="A677" s="1">
        <f t="shared" si="11"/>
        <v>676</v>
      </c>
      <c r="B677" s="1" t="s">
        <v>897</v>
      </c>
      <c r="C677" t="s">
        <v>896</v>
      </c>
      <c r="D677" t="s">
        <v>181</v>
      </c>
      <c r="E677" s="33" t="s">
        <v>81</v>
      </c>
      <c r="F677" s="33" t="s">
        <v>7</v>
      </c>
      <c r="G677" s="33" t="s">
        <v>7</v>
      </c>
      <c r="H677" s="33" t="s">
        <v>7</v>
      </c>
      <c r="I677" s="33" t="s">
        <v>8</v>
      </c>
      <c r="J677" s="33" t="s">
        <v>8</v>
      </c>
      <c r="K677" s="34">
        <v>0.4</v>
      </c>
      <c r="L677" s="34" t="str">
        <f>IF(Noms_de_les_cases45[[#This Row],[Nivell 
d''us (%)]]&gt;0.7,"Habitual",IF(Noms_de_les_cases45[[#This Row],[Nivell 
d''us (%)]]&lt;0.3,"Minoritari","Ocasional"))</f>
        <v>Ocasional</v>
      </c>
      <c r="M677" s="33" t="s">
        <v>220</v>
      </c>
      <c r="N677" s="33" t="s">
        <v>17</v>
      </c>
      <c r="O677" t="s">
        <v>1267</v>
      </c>
      <c r="P677" t="s">
        <v>1271</v>
      </c>
    </row>
    <row r="678" spans="1:16" x14ac:dyDescent="0.35">
      <c r="A678" s="1">
        <f t="shared" si="11"/>
        <v>677</v>
      </c>
      <c r="B678" s="1" t="s">
        <v>863</v>
      </c>
      <c r="C678" t="s">
        <v>864</v>
      </c>
      <c r="D678" t="s">
        <v>181</v>
      </c>
      <c r="E678" s="33" t="s">
        <v>81</v>
      </c>
      <c r="F678" s="33" t="s">
        <v>7</v>
      </c>
      <c r="G678" s="33" t="s">
        <v>7</v>
      </c>
      <c r="H678" s="33" t="s">
        <v>7</v>
      </c>
      <c r="I678" s="33" t="s">
        <v>7</v>
      </c>
      <c r="J678" s="33" t="s">
        <v>7</v>
      </c>
      <c r="K678" s="34">
        <v>1</v>
      </c>
      <c r="L678" s="34" t="str">
        <f>IF(Noms_de_les_cases45[[#This Row],[Nivell 
d''us (%)]]&gt;0.7,"Habitual",IF(Noms_de_les_cases45[[#This Row],[Nivell 
d''us (%)]]&lt;0.3,"Minoritari","Ocasional"))</f>
        <v>Habitual</v>
      </c>
      <c r="M678" s="33" t="s">
        <v>281</v>
      </c>
      <c r="N678" s="33" t="s">
        <v>17</v>
      </c>
      <c r="O678" t="s">
        <v>1267</v>
      </c>
      <c r="P678" t="s">
        <v>1271</v>
      </c>
    </row>
    <row r="679" spans="1:16" x14ac:dyDescent="0.35">
      <c r="A679" s="1">
        <f t="shared" si="11"/>
        <v>678</v>
      </c>
      <c r="B679" s="1" t="s">
        <v>294</v>
      </c>
      <c r="C679" t="s">
        <v>295</v>
      </c>
      <c r="D679" t="s">
        <v>86</v>
      </c>
      <c r="E679" s="33" t="s">
        <v>81</v>
      </c>
      <c r="F679" s="33" t="s">
        <v>7</v>
      </c>
      <c r="G679" s="33" t="s">
        <v>7</v>
      </c>
      <c r="H679" s="33" t="s">
        <v>7</v>
      </c>
      <c r="I679" s="33" t="s">
        <v>7</v>
      </c>
      <c r="J679" s="33" t="s">
        <v>7</v>
      </c>
      <c r="K679" s="34">
        <v>1</v>
      </c>
      <c r="L679" s="34" t="str">
        <f>IF(Noms_de_les_cases45[[#This Row],[Nivell 
d''us (%)]]&gt;0.7,"Habitual",IF(Noms_de_les_cases45[[#This Row],[Nivell 
d''us (%)]]&lt;0.3,"Minoritari","Ocasional"))</f>
        <v>Habitual</v>
      </c>
      <c r="M679" s="33" t="s">
        <v>57</v>
      </c>
      <c r="N679" s="33" t="s">
        <v>18</v>
      </c>
      <c r="O679" t="s">
        <v>1267</v>
      </c>
      <c r="P679" t="s">
        <v>1272</v>
      </c>
    </row>
    <row r="680" spans="1:16" x14ac:dyDescent="0.35">
      <c r="A680" s="1">
        <f t="shared" si="11"/>
        <v>679</v>
      </c>
      <c r="B680" s="1" t="s">
        <v>214</v>
      </c>
      <c r="C680" t="s">
        <v>213</v>
      </c>
      <c r="D680" t="s">
        <v>88</v>
      </c>
      <c r="E680" s="33" t="s">
        <v>81</v>
      </c>
      <c r="F680" s="33" t="s">
        <v>7</v>
      </c>
      <c r="G680" s="33" t="s">
        <v>7</v>
      </c>
      <c r="H680" s="33" t="s">
        <v>7</v>
      </c>
      <c r="I680" s="33" t="s">
        <v>7</v>
      </c>
      <c r="J680" s="33" t="s">
        <v>7</v>
      </c>
      <c r="K680" s="34">
        <v>1</v>
      </c>
      <c r="L680" s="34" t="str">
        <f>IF(Noms_de_les_cases45[[#This Row],[Nivell 
d''us (%)]]&gt;0.7,"Habitual",IF(Noms_de_les_cases45[[#This Row],[Nivell 
d''us (%)]]&lt;0.3,"Minoritari","Ocasional"))</f>
        <v>Habitual</v>
      </c>
      <c r="M680" s="33" t="s">
        <v>14</v>
      </c>
      <c r="N680" s="33" t="s">
        <v>17</v>
      </c>
      <c r="O680" t="s">
        <v>1267</v>
      </c>
      <c r="P680" t="s">
        <v>1228</v>
      </c>
    </row>
    <row r="681" spans="1:16" x14ac:dyDescent="0.35">
      <c r="A681" s="1">
        <f t="shared" si="11"/>
        <v>680</v>
      </c>
      <c r="B681" s="1" t="s">
        <v>212</v>
      </c>
      <c r="C681" t="s">
        <v>213</v>
      </c>
      <c r="D681" t="s">
        <v>88</v>
      </c>
      <c r="E681" s="33" t="s">
        <v>81</v>
      </c>
      <c r="F681" s="33" t="s">
        <v>7</v>
      </c>
      <c r="G681" s="33" t="s">
        <v>7</v>
      </c>
      <c r="H681" s="33" t="s">
        <v>7</v>
      </c>
      <c r="I681" s="33" t="s">
        <v>8</v>
      </c>
      <c r="J681" s="33" t="s">
        <v>7</v>
      </c>
      <c r="K681" s="34">
        <v>1</v>
      </c>
      <c r="L681" s="34" t="str">
        <f>IF(Noms_de_les_cases45[[#This Row],[Nivell 
d''us (%)]]&gt;0.7,"Habitual",IF(Noms_de_les_cases45[[#This Row],[Nivell 
d''us (%)]]&lt;0.3,"Minoritari","Ocasional"))</f>
        <v>Habitual</v>
      </c>
      <c r="M681" s="33" t="s">
        <v>14</v>
      </c>
      <c r="N681" s="33" t="s">
        <v>17</v>
      </c>
      <c r="O681" t="s">
        <v>1267</v>
      </c>
      <c r="P681" t="s">
        <v>1228</v>
      </c>
    </row>
    <row r="682" spans="1:16" x14ac:dyDescent="0.35">
      <c r="A682" s="1">
        <f t="shared" si="11"/>
        <v>681</v>
      </c>
      <c r="B682" s="1" t="s">
        <v>1191</v>
      </c>
      <c r="C682" t="s">
        <v>529</v>
      </c>
      <c r="D682" t="s">
        <v>87</v>
      </c>
      <c r="E682" s="33" t="s">
        <v>82</v>
      </c>
      <c r="F682" s="33" t="s">
        <v>7</v>
      </c>
      <c r="G682" s="33" t="s">
        <v>7</v>
      </c>
      <c r="H682" s="33" t="s">
        <v>8</v>
      </c>
      <c r="I682" s="33" t="s">
        <v>7</v>
      </c>
      <c r="J682" s="33" t="s">
        <v>7</v>
      </c>
      <c r="K682" s="34">
        <v>1</v>
      </c>
      <c r="L682" s="34" t="str">
        <f>IF(Noms_de_les_cases45[[#This Row],[Nivell 
d''us (%)]]&gt;0.7,"Habitual",IF(Noms_de_les_cases45[[#This Row],[Nivell 
d''us (%)]]&lt;0.3,"Minoritari","Ocasional"))</f>
        <v>Habitual</v>
      </c>
      <c r="M682" s="33" t="s">
        <v>16</v>
      </c>
      <c r="N682" s="33" t="s">
        <v>18</v>
      </c>
      <c r="O682" t="s">
        <v>1267</v>
      </c>
      <c r="P682" t="s">
        <v>1240</v>
      </c>
    </row>
    <row r="683" spans="1:16" x14ac:dyDescent="0.35">
      <c r="A683" s="1">
        <f t="shared" si="11"/>
        <v>682</v>
      </c>
      <c r="B683" s="1" t="s">
        <v>344</v>
      </c>
      <c r="C683" t="s">
        <v>345</v>
      </c>
      <c r="D683" t="s">
        <v>92</v>
      </c>
      <c r="E683" s="33" t="s">
        <v>81</v>
      </c>
      <c r="F683" s="33" t="s">
        <v>7</v>
      </c>
      <c r="G683" s="33" t="s">
        <v>7</v>
      </c>
      <c r="H683" s="33" t="s">
        <v>7</v>
      </c>
      <c r="I683" s="33" t="s">
        <v>7</v>
      </c>
      <c r="J683" s="33" t="s">
        <v>7</v>
      </c>
      <c r="K683" s="34">
        <v>0.6</v>
      </c>
      <c r="L683" s="34" t="str">
        <f>IF(Noms_de_les_cases45[[#This Row],[Nivell 
d''us (%)]]&gt;0.7,"Habitual",IF(Noms_de_les_cases45[[#This Row],[Nivell 
d''us (%)]]&lt;0.3,"Minoritari","Ocasional"))</f>
        <v>Ocasional</v>
      </c>
      <c r="M683" s="33" t="s">
        <v>14</v>
      </c>
      <c r="N683" s="33" t="s">
        <v>20</v>
      </c>
      <c r="O683" t="s">
        <v>1267</v>
      </c>
      <c r="P683" t="s">
        <v>1233</v>
      </c>
    </row>
    <row r="684" spans="1:16" x14ac:dyDescent="0.35">
      <c r="A684" s="1">
        <f t="shared" si="11"/>
        <v>683</v>
      </c>
      <c r="B684" s="1" t="s">
        <v>364</v>
      </c>
      <c r="C684" t="s">
        <v>365</v>
      </c>
      <c r="D684" t="s">
        <v>92</v>
      </c>
      <c r="E684" s="33" t="s">
        <v>81</v>
      </c>
      <c r="F684" s="33" t="s">
        <v>7</v>
      </c>
      <c r="G684" s="33" t="s">
        <v>7</v>
      </c>
      <c r="H684" s="33" t="s">
        <v>7</v>
      </c>
      <c r="I684" s="33" t="s">
        <v>7</v>
      </c>
      <c r="J684" s="33" t="s">
        <v>7</v>
      </c>
      <c r="K684" s="34">
        <v>0.8</v>
      </c>
      <c r="L684" s="34" t="str">
        <f>IF(Noms_de_les_cases45[[#This Row],[Nivell 
d''us (%)]]&gt;0.7,"Habitual",IF(Noms_de_les_cases45[[#This Row],[Nivell 
d''us (%)]]&lt;0.3,"Minoritari","Ocasional"))</f>
        <v>Habitual</v>
      </c>
      <c r="M684" s="33" t="s">
        <v>14</v>
      </c>
      <c r="N684" s="33" t="s">
        <v>17</v>
      </c>
      <c r="O684" t="s">
        <v>1267</v>
      </c>
      <c r="P684" t="s">
        <v>1228</v>
      </c>
    </row>
    <row r="685" spans="1:16" x14ac:dyDescent="0.35">
      <c r="A685" s="1">
        <f t="shared" si="11"/>
        <v>684</v>
      </c>
      <c r="B685" s="1" t="s">
        <v>1358</v>
      </c>
      <c r="C685" t="s">
        <v>1357</v>
      </c>
      <c r="D685" t="s">
        <v>86</v>
      </c>
      <c r="E685" s="33" t="s">
        <v>81</v>
      </c>
      <c r="F685" s="33" t="s">
        <v>7</v>
      </c>
      <c r="G685" s="33" t="s">
        <v>7</v>
      </c>
      <c r="H685" s="33" t="s">
        <v>7</v>
      </c>
      <c r="I685" s="33" t="s">
        <v>8</v>
      </c>
      <c r="J685" s="33" t="s">
        <v>7</v>
      </c>
      <c r="K685" s="34">
        <v>1</v>
      </c>
      <c r="L685" s="34" t="str">
        <f>IF(Noms_de_les_cases45[[#This Row],[Nivell 
d''us (%)]]&gt;0.7,"Habitual",IF(Noms_de_les_cases45[[#This Row],[Nivell 
d''us (%)]]&lt;0.3,"Minoritari","Ocasional"))</f>
        <v>Habitual</v>
      </c>
      <c r="M685" s="33" t="s">
        <v>57</v>
      </c>
      <c r="N685" s="33" t="s">
        <v>18</v>
      </c>
      <c r="O685" t="s">
        <v>1267</v>
      </c>
      <c r="P685" t="s">
        <v>1272</v>
      </c>
    </row>
    <row r="686" spans="1:16" x14ac:dyDescent="0.35">
      <c r="A686" s="1">
        <f t="shared" si="11"/>
        <v>685</v>
      </c>
      <c r="B686" s="1" t="s">
        <v>321</v>
      </c>
      <c r="C686" t="s">
        <v>320</v>
      </c>
      <c r="D686" t="s">
        <v>92</v>
      </c>
      <c r="E686" s="33" t="s">
        <v>82</v>
      </c>
      <c r="F686" s="33" t="s">
        <v>7</v>
      </c>
      <c r="G686" s="33" t="s">
        <v>7</v>
      </c>
      <c r="H686" s="33" t="s">
        <v>7</v>
      </c>
      <c r="I686" s="33" t="s">
        <v>8</v>
      </c>
      <c r="J686" s="33" t="s">
        <v>8</v>
      </c>
      <c r="K686" s="34">
        <v>0.4</v>
      </c>
      <c r="L686" s="34" t="str">
        <f>IF(Noms_de_les_cases45[[#This Row],[Nivell 
d''us (%)]]&gt;0.7,"Habitual",IF(Noms_de_les_cases45[[#This Row],[Nivell 
d''us (%)]]&lt;0.3,"Minoritari","Ocasional"))</f>
        <v>Ocasional</v>
      </c>
      <c r="M686" s="33" t="s">
        <v>78</v>
      </c>
      <c r="N686" s="33" t="s">
        <v>20</v>
      </c>
      <c r="O686" t="s">
        <v>1267</v>
      </c>
      <c r="P686" t="s">
        <v>1226</v>
      </c>
    </row>
    <row r="687" spans="1:16" x14ac:dyDescent="0.35">
      <c r="A687" s="1">
        <f t="shared" si="11"/>
        <v>686</v>
      </c>
      <c r="B687" s="1" t="s">
        <v>102</v>
      </c>
      <c r="C687" t="s">
        <v>100</v>
      </c>
      <c r="D687" t="s">
        <v>90</v>
      </c>
      <c r="E687" s="33" t="s">
        <v>82</v>
      </c>
      <c r="F687" s="33" t="s">
        <v>7</v>
      </c>
      <c r="G687" s="33" t="s">
        <v>7</v>
      </c>
      <c r="H687" s="33" t="s">
        <v>7</v>
      </c>
      <c r="I687" s="33" t="s">
        <v>8</v>
      </c>
      <c r="J687" s="33" t="s">
        <v>7</v>
      </c>
      <c r="K687" s="34">
        <v>0.8</v>
      </c>
      <c r="L687" s="34" t="str">
        <f>IF(Noms_de_les_cases45[[#This Row],[Nivell 
d''us (%)]]&gt;0.7,"Habitual",IF(Noms_de_les_cases45[[#This Row],[Nivell 
d''us (%)]]&lt;0.3,"Minoritari","Ocasional"))</f>
        <v>Habitual</v>
      </c>
      <c r="M687" s="33" t="s">
        <v>15</v>
      </c>
      <c r="N687" s="33" t="s">
        <v>17</v>
      </c>
      <c r="O687" t="s">
        <v>1267</v>
      </c>
      <c r="P687" t="s">
        <v>1232</v>
      </c>
    </row>
    <row r="688" spans="1:16" x14ac:dyDescent="0.35">
      <c r="A688" s="1">
        <f t="shared" si="11"/>
        <v>687</v>
      </c>
      <c r="B688" s="1" t="s">
        <v>290</v>
      </c>
      <c r="C688" t="s">
        <v>291</v>
      </c>
      <c r="D688" t="s">
        <v>92</v>
      </c>
      <c r="E688" s="33" t="s">
        <v>82</v>
      </c>
      <c r="F688" s="33" t="s">
        <v>7</v>
      </c>
      <c r="G688" s="33" t="s">
        <v>7</v>
      </c>
      <c r="H688" s="33" t="s">
        <v>7</v>
      </c>
      <c r="I688" s="33" t="s">
        <v>7</v>
      </c>
      <c r="J688" s="33" t="s">
        <v>8</v>
      </c>
      <c r="K688" s="34">
        <v>0.4</v>
      </c>
      <c r="L688" s="34" t="str">
        <f>IF(Noms_de_les_cases45[[#This Row],[Nivell 
d''us (%)]]&gt;0.7,"Habitual",IF(Noms_de_les_cases45[[#This Row],[Nivell 
d''us (%)]]&lt;0.3,"Minoritari","Ocasional"))</f>
        <v>Ocasional</v>
      </c>
      <c r="M688" s="33" t="s">
        <v>14</v>
      </c>
      <c r="N688" s="33" t="s">
        <v>17</v>
      </c>
      <c r="O688" t="s">
        <v>1267</v>
      </c>
      <c r="P688" t="s">
        <v>1229</v>
      </c>
    </row>
    <row r="689" spans="1:16" x14ac:dyDescent="0.35">
      <c r="A689" s="1">
        <f t="shared" si="11"/>
        <v>688</v>
      </c>
      <c r="B689" s="1" t="s">
        <v>316</v>
      </c>
      <c r="C689" t="s">
        <v>315</v>
      </c>
      <c r="D689" t="s">
        <v>92</v>
      </c>
      <c r="E689" s="33" t="s">
        <v>81</v>
      </c>
      <c r="F689" s="33" t="s">
        <v>7</v>
      </c>
      <c r="G689" s="33" t="s">
        <v>7</v>
      </c>
      <c r="H689" s="33" t="s">
        <v>7</v>
      </c>
      <c r="I689" s="33" t="s">
        <v>8</v>
      </c>
      <c r="J689" s="33" t="s">
        <v>8</v>
      </c>
      <c r="K689" s="34">
        <v>0.2</v>
      </c>
      <c r="L689" s="34" t="str">
        <f>IF(Noms_de_les_cases45[[#This Row],[Nivell 
d''us (%)]]&gt;0.7,"Habitual",IF(Noms_de_les_cases45[[#This Row],[Nivell 
d''us (%)]]&lt;0.3,"Minoritari","Ocasional"))</f>
        <v>Minoritari</v>
      </c>
      <c r="M689" s="33" t="s">
        <v>14</v>
      </c>
      <c r="N689" s="33" t="s">
        <v>18</v>
      </c>
      <c r="O689" t="s">
        <v>1267</v>
      </c>
      <c r="P689" t="s">
        <v>1229</v>
      </c>
    </row>
    <row r="690" spans="1:16" x14ac:dyDescent="0.35">
      <c r="A690" s="1">
        <f t="shared" si="11"/>
        <v>689</v>
      </c>
      <c r="B690" s="1" t="s">
        <v>1138</v>
      </c>
      <c r="C690" t="s">
        <v>133</v>
      </c>
      <c r="D690" t="s">
        <v>88</v>
      </c>
      <c r="E690" s="33" t="s">
        <v>81</v>
      </c>
      <c r="F690" s="33" t="s">
        <v>7</v>
      </c>
      <c r="G690" s="33" t="s">
        <v>7</v>
      </c>
      <c r="H690" s="33" t="s">
        <v>7</v>
      </c>
      <c r="I690" s="33" t="s">
        <v>8</v>
      </c>
      <c r="J690" s="33" t="s">
        <v>8</v>
      </c>
      <c r="K690" s="34">
        <v>0.4</v>
      </c>
      <c r="L690" s="34" t="str">
        <f>IF(Noms_de_les_cases45[[#This Row],[Nivell 
d''us (%)]]&gt;0.7,"Habitual",IF(Noms_de_les_cases45[[#This Row],[Nivell 
d''us (%)]]&lt;0.3,"Minoritari","Ocasional"))</f>
        <v>Ocasional</v>
      </c>
      <c r="M690" s="33" t="s">
        <v>16</v>
      </c>
      <c r="N690" s="33" t="s">
        <v>18</v>
      </c>
      <c r="O690" t="s">
        <v>1267</v>
      </c>
      <c r="P690" t="s">
        <v>1229</v>
      </c>
    </row>
    <row r="691" spans="1:16" x14ac:dyDescent="0.35">
      <c r="A691" s="1">
        <f t="shared" si="11"/>
        <v>690</v>
      </c>
      <c r="B691" s="1" t="s">
        <v>785</v>
      </c>
      <c r="C691" t="s">
        <v>784</v>
      </c>
      <c r="D691" t="s">
        <v>24</v>
      </c>
      <c r="E691" s="33" t="s">
        <v>81</v>
      </c>
      <c r="F691" s="33" t="s">
        <v>7</v>
      </c>
      <c r="G691" s="33" t="s">
        <v>7</v>
      </c>
      <c r="H691" s="33" t="s">
        <v>7</v>
      </c>
      <c r="I691" s="33" t="s">
        <v>8</v>
      </c>
      <c r="J691" s="33" t="s">
        <v>8</v>
      </c>
      <c r="K691" s="34">
        <v>0.4</v>
      </c>
      <c r="L691" s="34" t="str">
        <f>IF(Noms_de_les_cases45[[#This Row],[Nivell 
d''us (%)]]&gt;0.7,"Habitual",IF(Noms_de_les_cases45[[#This Row],[Nivell 
d''us (%)]]&lt;0.3,"Minoritari","Ocasional"))</f>
        <v>Ocasional</v>
      </c>
      <c r="M691" s="33" t="s">
        <v>16</v>
      </c>
      <c r="N691" s="33" t="s">
        <v>18</v>
      </c>
      <c r="O691" t="s">
        <v>1267</v>
      </c>
      <c r="P691" t="s">
        <v>1229</v>
      </c>
    </row>
    <row r="692" spans="1:16" x14ac:dyDescent="0.35">
      <c r="A692" s="1">
        <f t="shared" si="11"/>
        <v>691</v>
      </c>
      <c r="B692" s="1" t="s">
        <v>216</v>
      </c>
      <c r="C692" t="s">
        <v>213</v>
      </c>
      <c r="D692" t="s">
        <v>88</v>
      </c>
      <c r="E692" s="33" t="s">
        <v>81</v>
      </c>
      <c r="F692" s="33" t="s">
        <v>7</v>
      </c>
      <c r="G692" s="33" t="s">
        <v>7</v>
      </c>
      <c r="H692" s="33" t="s">
        <v>7</v>
      </c>
      <c r="I692" s="33" t="s">
        <v>8</v>
      </c>
      <c r="J692" s="33" t="s">
        <v>8</v>
      </c>
      <c r="K692" s="34">
        <v>0.2</v>
      </c>
      <c r="L692" s="34" t="str">
        <f>IF(Noms_de_les_cases45[[#This Row],[Nivell 
d''us (%)]]&gt;0.7,"Habitual",IF(Noms_de_les_cases45[[#This Row],[Nivell 
d''us (%)]]&lt;0.3,"Minoritari","Ocasional"))</f>
        <v>Minoritari</v>
      </c>
      <c r="M692" s="33" t="s">
        <v>220</v>
      </c>
      <c r="N692" s="33" t="s">
        <v>17</v>
      </c>
      <c r="O692" t="s">
        <v>1267</v>
      </c>
      <c r="P692" t="s">
        <v>1271</v>
      </c>
    </row>
    <row r="693" spans="1:16" x14ac:dyDescent="0.35">
      <c r="A693" s="1">
        <f t="shared" si="11"/>
        <v>692</v>
      </c>
      <c r="B693" s="1" t="s">
        <v>248</v>
      </c>
      <c r="C693" t="s">
        <v>246</v>
      </c>
      <c r="D693" t="s">
        <v>88</v>
      </c>
      <c r="E693" s="33" t="s">
        <v>81</v>
      </c>
      <c r="F693" s="33" t="s">
        <v>7</v>
      </c>
      <c r="G693" s="33" t="s">
        <v>8</v>
      </c>
      <c r="H693" s="33" t="s">
        <v>7</v>
      </c>
      <c r="I693" s="33" t="s">
        <v>8</v>
      </c>
      <c r="J693" s="33" t="s">
        <v>7</v>
      </c>
      <c r="K693" s="34">
        <v>0.6</v>
      </c>
      <c r="L693" s="34" t="str">
        <f>IF(Noms_de_les_cases45[[#This Row],[Nivell 
d''us (%)]]&gt;0.7,"Habitual",IF(Noms_de_les_cases45[[#This Row],[Nivell 
d''us (%)]]&lt;0.3,"Minoritari","Ocasional"))</f>
        <v>Ocasional</v>
      </c>
      <c r="M693" s="33" t="s">
        <v>78</v>
      </c>
      <c r="N693" s="33" t="s">
        <v>17</v>
      </c>
      <c r="O693" t="s">
        <v>1267</v>
      </c>
      <c r="P693" t="s">
        <v>1225</v>
      </c>
    </row>
    <row r="694" spans="1:16" x14ac:dyDescent="0.35">
      <c r="A694" s="1">
        <f t="shared" si="11"/>
        <v>693</v>
      </c>
      <c r="B694" s="1" t="s">
        <v>369</v>
      </c>
      <c r="C694" t="s">
        <v>365</v>
      </c>
      <c r="D694" t="s">
        <v>92</v>
      </c>
      <c r="E694" s="33" t="s">
        <v>81</v>
      </c>
      <c r="F694" s="33" t="s">
        <v>7</v>
      </c>
      <c r="G694" s="33" t="s">
        <v>7</v>
      </c>
      <c r="H694" s="33" t="s">
        <v>7</v>
      </c>
      <c r="I694" s="33" t="s">
        <v>8</v>
      </c>
      <c r="J694" s="33" t="s">
        <v>8</v>
      </c>
      <c r="K694" s="34">
        <v>0.4</v>
      </c>
      <c r="L694" s="34" t="str">
        <f>IF(Noms_de_les_cases45[[#This Row],[Nivell 
d''us (%)]]&gt;0.7,"Habitual",IF(Noms_de_les_cases45[[#This Row],[Nivell 
d''us (%)]]&lt;0.3,"Minoritari","Ocasional"))</f>
        <v>Ocasional</v>
      </c>
      <c r="M694" s="33" t="s">
        <v>57</v>
      </c>
      <c r="N694" s="33" t="s">
        <v>18</v>
      </c>
      <c r="O694" t="s">
        <v>1267</v>
      </c>
      <c r="P694" t="s">
        <v>1272</v>
      </c>
    </row>
    <row r="695" spans="1:16" x14ac:dyDescent="0.35">
      <c r="A695" s="1">
        <f t="shared" si="11"/>
        <v>694</v>
      </c>
      <c r="B695" s="1" t="s">
        <v>319</v>
      </c>
      <c r="C695" t="s">
        <v>320</v>
      </c>
      <c r="D695" t="s">
        <v>92</v>
      </c>
      <c r="E695" s="33" t="s">
        <v>81</v>
      </c>
      <c r="F695" s="33" t="s">
        <v>7</v>
      </c>
      <c r="G695" s="33" t="s">
        <v>7</v>
      </c>
      <c r="H695" s="33" t="s">
        <v>7</v>
      </c>
      <c r="I695" s="33" t="s">
        <v>7</v>
      </c>
      <c r="J695" s="33" t="s">
        <v>7</v>
      </c>
      <c r="K695" s="34">
        <v>1</v>
      </c>
      <c r="L695" s="34" t="str">
        <f>IF(Noms_de_les_cases45[[#This Row],[Nivell 
d''us (%)]]&gt;0.7,"Habitual",IF(Noms_de_les_cases45[[#This Row],[Nivell 
d''us (%)]]&lt;0.3,"Minoritari","Ocasional"))</f>
        <v>Habitual</v>
      </c>
      <c r="M695" s="33" t="s">
        <v>57</v>
      </c>
      <c r="N695" s="33" t="s">
        <v>17</v>
      </c>
      <c r="O695" t="s">
        <v>1267</v>
      </c>
      <c r="P695" t="s">
        <v>1272</v>
      </c>
    </row>
    <row r="696" spans="1:16" x14ac:dyDescent="0.35">
      <c r="A696" s="1">
        <f t="shared" si="11"/>
        <v>695</v>
      </c>
      <c r="B696" s="1" t="s">
        <v>398</v>
      </c>
      <c r="C696" t="s">
        <v>396</v>
      </c>
      <c r="D696" t="s">
        <v>87</v>
      </c>
      <c r="E696" s="33" t="s">
        <v>81</v>
      </c>
      <c r="F696" s="33" t="s">
        <v>7</v>
      </c>
      <c r="G696" s="33" t="s">
        <v>7</v>
      </c>
      <c r="H696" s="33" t="s">
        <v>7</v>
      </c>
      <c r="I696" s="33" t="s">
        <v>8</v>
      </c>
      <c r="J696" s="33" t="s">
        <v>7</v>
      </c>
      <c r="K696" s="34">
        <v>1</v>
      </c>
      <c r="L696" s="34" t="str">
        <f>IF(Noms_de_les_cases45[[#This Row],[Nivell 
d''us (%)]]&gt;0.7,"Habitual",IF(Noms_de_les_cases45[[#This Row],[Nivell 
d''us (%)]]&lt;0.3,"Minoritari","Ocasional"))</f>
        <v>Habitual</v>
      </c>
      <c r="M696" s="33" t="s">
        <v>57</v>
      </c>
      <c r="N696" s="33" t="s">
        <v>18</v>
      </c>
      <c r="O696" t="s">
        <v>1267</v>
      </c>
      <c r="P696" t="s">
        <v>1271</v>
      </c>
    </row>
    <row r="697" spans="1:16" x14ac:dyDescent="0.35">
      <c r="A697" s="1">
        <f t="shared" si="11"/>
        <v>696</v>
      </c>
      <c r="B697" s="1" t="s">
        <v>218</v>
      </c>
      <c r="C697" t="s">
        <v>213</v>
      </c>
      <c r="D697" t="s">
        <v>88</v>
      </c>
      <c r="E697" s="33" t="s">
        <v>82</v>
      </c>
      <c r="F697" s="33" t="s">
        <v>7</v>
      </c>
      <c r="G697" s="33" t="s">
        <v>7</v>
      </c>
      <c r="H697" s="33" t="s">
        <v>7</v>
      </c>
      <c r="I697" s="33" t="s">
        <v>8</v>
      </c>
      <c r="J697" s="33" t="s">
        <v>8</v>
      </c>
      <c r="K697" s="34">
        <v>0.2</v>
      </c>
      <c r="L697" s="34" t="str">
        <f>IF(Noms_de_les_cases45[[#This Row],[Nivell 
d''us (%)]]&gt;0.7,"Habitual",IF(Noms_de_les_cases45[[#This Row],[Nivell 
d''us (%)]]&lt;0.3,"Minoritari","Ocasional"))</f>
        <v>Minoritari</v>
      </c>
      <c r="M697" s="33" t="s">
        <v>220</v>
      </c>
      <c r="N697" s="33" t="s">
        <v>17</v>
      </c>
      <c r="O697" t="s">
        <v>1267</v>
      </c>
      <c r="P697" t="s">
        <v>1271</v>
      </c>
    </row>
    <row r="698" spans="1:16" x14ac:dyDescent="0.35">
      <c r="A698" s="1">
        <f t="shared" si="11"/>
        <v>697</v>
      </c>
      <c r="B698" s="1" t="s">
        <v>1192</v>
      </c>
      <c r="C698" t="s">
        <v>484</v>
      </c>
      <c r="D698" t="s">
        <v>87</v>
      </c>
      <c r="E698" s="33" t="s">
        <v>81</v>
      </c>
      <c r="F698" s="33" t="s">
        <v>7</v>
      </c>
      <c r="G698" s="33" t="s">
        <v>7</v>
      </c>
      <c r="H698" s="33" t="s">
        <v>7</v>
      </c>
      <c r="I698" s="33" t="s">
        <v>8</v>
      </c>
      <c r="J698" s="33" t="s">
        <v>7</v>
      </c>
      <c r="K698" s="34">
        <v>0.2</v>
      </c>
      <c r="L698" s="34" t="str">
        <f>IF(Noms_de_les_cases45[[#This Row],[Nivell 
d''us (%)]]&gt;0.7,"Habitual",IF(Noms_de_les_cases45[[#This Row],[Nivell 
d''us (%)]]&lt;0.3,"Minoritari","Ocasional"))</f>
        <v>Minoritari</v>
      </c>
      <c r="M698" s="33" t="s">
        <v>14</v>
      </c>
      <c r="N698" s="33" t="s">
        <v>17</v>
      </c>
      <c r="O698" t="s">
        <v>1267</v>
      </c>
      <c r="P698" t="s">
        <v>1229</v>
      </c>
    </row>
    <row r="699" spans="1:16" x14ac:dyDescent="0.35">
      <c r="A699" s="1">
        <f t="shared" si="11"/>
        <v>698</v>
      </c>
      <c r="B699" s="1" t="s">
        <v>37</v>
      </c>
      <c r="C699" t="s">
        <v>36</v>
      </c>
      <c r="D699" t="s">
        <v>6</v>
      </c>
      <c r="E699" s="33" t="s">
        <v>81</v>
      </c>
      <c r="F699" s="33" t="s">
        <v>7</v>
      </c>
      <c r="G699" s="33" t="s">
        <v>7</v>
      </c>
      <c r="H699" s="33" t="s">
        <v>7</v>
      </c>
      <c r="I699" s="33" t="s">
        <v>8</v>
      </c>
      <c r="J699" s="33" t="s">
        <v>8</v>
      </c>
      <c r="K699" s="34">
        <v>0.2</v>
      </c>
      <c r="L699" s="34" t="str">
        <f>IF(Noms_de_les_cases45[[#This Row],[Nivell 
d''us (%)]]&gt;0.7,"Habitual",IF(Noms_de_les_cases45[[#This Row],[Nivell 
d''us (%)]]&lt;0.3,"Minoritari","Ocasional"))</f>
        <v>Minoritari</v>
      </c>
      <c r="M699" s="33" t="s">
        <v>38</v>
      </c>
      <c r="N699" s="33" t="s">
        <v>20</v>
      </c>
      <c r="O699" t="s">
        <v>1267</v>
      </c>
      <c r="P699" t="s">
        <v>1268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  <legacy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406"/>
  <sheetViews>
    <sheetView workbookViewId="0">
      <selection activeCell="B17" sqref="B17"/>
    </sheetView>
  </sheetViews>
  <sheetFormatPr defaultColWidth="10.90625" defaultRowHeight="14.5" x14ac:dyDescent="0.35"/>
  <cols>
    <col min="1" max="1" width="41" bestFit="1" customWidth="1"/>
    <col min="2" max="2" width="29.453125" bestFit="1" customWidth="1"/>
    <col min="3" max="3" width="26.54296875" customWidth="1"/>
    <col min="4" max="4" width="45" bestFit="1" customWidth="1"/>
    <col min="5" max="5" width="29.453125" bestFit="1" customWidth="1"/>
    <col min="6" max="6" width="19.453125" bestFit="1" customWidth="1"/>
    <col min="7" max="7" width="23.453125" bestFit="1" customWidth="1"/>
    <col min="8" max="8" width="20.54296875" customWidth="1"/>
    <col min="9" max="9" width="19.453125" customWidth="1"/>
    <col min="10" max="10" width="26.08984375" bestFit="1" customWidth="1"/>
    <col min="11" max="11" width="17.54296875" customWidth="1"/>
    <col min="12" max="12" width="19.453125" customWidth="1"/>
    <col min="13" max="13" width="14.54296875" bestFit="1" customWidth="1"/>
    <col min="14" max="14" width="13.08984375" bestFit="1" customWidth="1"/>
    <col min="15" max="15" width="14.08984375" bestFit="1" customWidth="1"/>
    <col min="16" max="16" width="25.90625" bestFit="1" customWidth="1"/>
    <col min="17" max="17" width="8.08984375" bestFit="1" customWidth="1"/>
    <col min="18" max="18" width="10.453125" bestFit="1" customWidth="1"/>
    <col min="19" max="19" width="21.453125" bestFit="1" customWidth="1"/>
    <col min="20" max="20" width="13.453125" bestFit="1" customWidth="1"/>
    <col min="21" max="21" width="9" bestFit="1" customWidth="1"/>
    <col min="22" max="22" width="12.90625" bestFit="1" customWidth="1"/>
    <col min="23" max="23" width="13" bestFit="1" customWidth="1"/>
    <col min="24" max="24" width="14.453125" bestFit="1" customWidth="1"/>
    <col min="25" max="25" width="24.453125" bestFit="1" customWidth="1"/>
    <col min="26" max="26" width="15.90625" bestFit="1" customWidth="1"/>
    <col min="27" max="27" width="15.54296875" bestFit="1" customWidth="1"/>
    <col min="28" max="28" width="12.54296875" bestFit="1" customWidth="1"/>
    <col min="29" max="29" width="25.54296875" bestFit="1" customWidth="1"/>
    <col min="30" max="30" width="32.54296875" bestFit="1" customWidth="1"/>
    <col min="31" max="31" width="14.54296875" bestFit="1" customWidth="1"/>
    <col min="32" max="32" width="12.08984375" bestFit="1" customWidth="1"/>
    <col min="33" max="33" width="21.90625" bestFit="1" customWidth="1"/>
    <col min="34" max="34" width="11" bestFit="1" customWidth="1"/>
    <col min="35" max="35" width="24.453125" bestFit="1" customWidth="1"/>
    <col min="36" max="36" width="9.453125" bestFit="1" customWidth="1"/>
    <col min="37" max="37" width="17.453125" bestFit="1" customWidth="1"/>
    <col min="38" max="38" width="12.453125" bestFit="1" customWidth="1"/>
    <col min="39" max="39" width="11" bestFit="1" customWidth="1"/>
    <col min="40" max="40" width="16.453125" bestFit="1" customWidth="1"/>
    <col min="41" max="41" width="11.08984375" bestFit="1" customWidth="1"/>
    <col min="42" max="42" width="12.54296875" bestFit="1" customWidth="1"/>
    <col min="43" max="43" width="10.453125" bestFit="1" customWidth="1"/>
    <col min="44" max="44" width="15.453125" bestFit="1" customWidth="1"/>
    <col min="45" max="45" width="12.453125" bestFit="1" customWidth="1"/>
    <col min="46" max="46" width="18" bestFit="1" customWidth="1"/>
    <col min="47" max="47" width="9.90625" bestFit="1" customWidth="1"/>
    <col min="48" max="48" width="17.54296875" bestFit="1" customWidth="1"/>
    <col min="49" max="49" width="11.54296875" bestFit="1" customWidth="1"/>
    <col min="50" max="51" width="12.54296875" bestFit="1" customWidth="1"/>
    <col min="52" max="52" width="9.453125" bestFit="1" customWidth="1"/>
    <col min="53" max="53" width="17.453125" bestFit="1" customWidth="1"/>
    <col min="54" max="54" width="30.453125" bestFit="1" customWidth="1"/>
    <col min="55" max="55" width="29.54296875" bestFit="1" customWidth="1"/>
    <col min="56" max="56" width="12.90625" bestFit="1" customWidth="1"/>
    <col min="57" max="57" width="11.90625" bestFit="1" customWidth="1"/>
    <col min="58" max="58" width="12.08984375" bestFit="1" customWidth="1"/>
    <col min="59" max="59" width="15.453125" bestFit="1" customWidth="1"/>
    <col min="60" max="60" width="10" bestFit="1" customWidth="1"/>
    <col min="61" max="61" width="14.54296875" bestFit="1" customWidth="1"/>
    <col min="62" max="62" width="13.90625" bestFit="1" customWidth="1"/>
    <col min="63" max="63" width="10.08984375" bestFit="1" customWidth="1"/>
    <col min="64" max="64" width="9" bestFit="1" customWidth="1"/>
    <col min="65" max="65" width="10.08984375" bestFit="1" customWidth="1"/>
    <col min="66" max="66" width="11.54296875" bestFit="1" customWidth="1"/>
    <col min="67" max="67" width="20.08984375" bestFit="1" customWidth="1"/>
    <col min="68" max="68" width="15.54296875" bestFit="1" customWidth="1"/>
    <col min="69" max="69" width="12" bestFit="1" customWidth="1"/>
    <col min="70" max="70" width="14.54296875" bestFit="1" customWidth="1"/>
    <col min="71" max="71" width="13" bestFit="1" customWidth="1"/>
    <col min="72" max="72" width="16.453125" bestFit="1" customWidth="1"/>
    <col min="73" max="73" width="9.08984375" bestFit="1" customWidth="1"/>
    <col min="74" max="74" width="10" bestFit="1" customWidth="1"/>
    <col min="75" max="75" width="11.453125" bestFit="1" customWidth="1"/>
    <col min="76" max="76" width="9.08984375" bestFit="1" customWidth="1"/>
    <col min="77" max="77" width="7.90625" bestFit="1" customWidth="1"/>
    <col min="78" max="78" width="7" bestFit="1" customWidth="1"/>
    <col min="79" max="79" width="12.453125" bestFit="1" customWidth="1"/>
    <col min="80" max="80" width="26.54296875" bestFit="1" customWidth="1"/>
    <col min="81" max="81" width="11.54296875" bestFit="1" customWidth="1"/>
    <col min="82" max="82" width="11.08984375" bestFit="1" customWidth="1"/>
    <col min="83" max="83" width="14.453125" bestFit="1" customWidth="1"/>
    <col min="84" max="84" width="11.453125" bestFit="1" customWidth="1"/>
    <col min="85" max="85" width="27.54296875" bestFit="1" customWidth="1"/>
    <col min="86" max="86" width="15.54296875" bestFit="1" customWidth="1"/>
    <col min="87" max="87" width="20.54296875" bestFit="1" customWidth="1"/>
    <col min="88" max="88" width="19" bestFit="1" customWidth="1"/>
    <col min="89" max="89" width="28.453125" bestFit="1" customWidth="1"/>
    <col min="90" max="90" width="19.90625" bestFit="1" customWidth="1"/>
    <col min="91" max="91" width="15.54296875" bestFit="1" customWidth="1"/>
    <col min="92" max="92" width="28.54296875" bestFit="1" customWidth="1"/>
    <col min="93" max="93" width="17.54296875" bestFit="1" customWidth="1"/>
    <col min="94" max="94" width="16.90625" bestFit="1" customWidth="1"/>
    <col min="95" max="96" width="13.54296875" bestFit="1" customWidth="1"/>
    <col min="97" max="97" width="27.54296875" bestFit="1" customWidth="1"/>
    <col min="98" max="98" width="23.90625" bestFit="1" customWidth="1"/>
    <col min="99" max="99" width="17" bestFit="1" customWidth="1"/>
    <col min="100" max="100" width="36.08984375" bestFit="1" customWidth="1"/>
    <col min="101" max="101" width="28" bestFit="1" customWidth="1"/>
    <col min="102" max="102" width="13.08984375" bestFit="1" customWidth="1"/>
    <col min="103" max="103" width="20.453125" bestFit="1" customWidth="1"/>
    <col min="104" max="104" width="14.453125" bestFit="1" customWidth="1"/>
    <col min="105" max="105" width="22.54296875" bestFit="1" customWidth="1"/>
    <col min="106" max="106" width="31" bestFit="1" customWidth="1"/>
    <col min="107" max="107" width="17.54296875" bestFit="1" customWidth="1"/>
    <col min="108" max="108" width="21.453125" bestFit="1" customWidth="1"/>
    <col min="109" max="109" width="14.54296875" bestFit="1" customWidth="1"/>
    <col min="110" max="110" width="10.54296875" bestFit="1" customWidth="1"/>
    <col min="111" max="111" width="19.453125" bestFit="1" customWidth="1"/>
    <col min="112" max="112" width="20.54296875" bestFit="1" customWidth="1"/>
    <col min="113" max="113" width="32" bestFit="1" customWidth="1"/>
    <col min="114" max="114" width="35.453125" bestFit="1" customWidth="1"/>
    <col min="115" max="115" width="19" bestFit="1" customWidth="1"/>
    <col min="116" max="116" width="29.54296875" bestFit="1" customWidth="1"/>
    <col min="117" max="117" width="20.54296875" bestFit="1" customWidth="1"/>
    <col min="118" max="118" width="11.453125" bestFit="1" customWidth="1"/>
    <col min="119" max="119" width="22.453125" bestFit="1" customWidth="1"/>
    <col min="120" max="120" width="24.54296875" bestFit="1" customWidth="1"/>
    <col min="121" max="121" width="26.453125" bestFit="1" customWidth="1"/>
    <col min="122" max="122" width="17.453125" bestFit="1" customWidth="1"/>
    <col min="123" max="123" width="26.54296875" bestFit="1" customWidth="1"/>
    <col min="124" max="124" width="30" bestFit="1" customWidth="1"/>
    <col min="125" max="125" width="13.54296875" bestFit="1" customWidth="1"/>
    <col min="126" max="126" width="14.453125" bestFit="1" customWidth="1"/>
    <col min="127" max="127" width="12.08984375" bestFit="1" customWidth="1"/>
    <col min="128" max="128" width="15.08984375" bestFit="1" customWidth="1"/>
    <col min="129" max="129" width="19" bestFit="1" customWidth="1"/>
    <col min="130" max="130" width="23.90625" bestFit="1" customWidth="1"/>
    <col min="131" max="131" width="11" bestFit="1" customWidth="1"/>
    <col min="132" max="132" width="23.453125" bestFit="1" customWidth="1"/>
    <col min="133" max="133" width="26.54296875" bestFit="1" customWidth="1"/>
    <col min="134" max="134" width="15.453125" bestFit="1" customWidth="1"/>
    <col min="135" max="135" width="12.90625" bestFit="1" customWidth="1"/>
    <col min="136" max="136" width="24.54296875" bestFit="1" customWidth="1"/>
    <col min="137" max="137" width="17.90625" bestFit="1" customWidth="1"/>
    <col min="138" max="138" width="19.453125" bestFit="1" customWidth="1"/>
    <col min="139" max="139" width="11" bestFit="1" customWidth="1"/>
    <col min="140" max="140" width="21" bestFit="1" customWidth="1"/>
    <col min="141" max="141" width="11.453125" bestFit="1" customWidth="1"/>
    <col min="142" max="142" width="20.08984375" bestFit="1" customWidth="1"/>
    <col min="143" max="143" width="23" bestFit="1" customWidth="1"/>
    <col min="144" max="144" width="18" bestFit="1" customWidth="1"/>
    <col min="145" max="145" width="20.453125" bestFit="1" customWidth="1"/>
    <col min="146" max="146" width="13.90625" bestFit="1" customWidth="1"/>
    <col min="147" max="147" width="13" bestFit="1" customWidth="1"/>
    <col min="148" max="148" width="9.453125" bestFit="1" customWidth="1"/>
    <col min="149" max="149" width="26" bestFit="1" customWidth="1"/>
    <col min="150" max="150" width="15.08984375" bestFit="1" customWidth="1"/>
    <col min="151" max="151" width="15.90625" bestFit="1" customWidth="1"/>
    <col min="152" max="152" width="25" bestFit="1" customWidth="1"/>
    <col min="153" max="153" width="14.54296875" bestFit="1" customWidth="1"/>
    <col min="154" max="154" width="15" bestFit="1" customWidth="1"/>
    <col min="155" max="155" width="12.453125" bestFit="1" customWidth="1"/>
    <col min="156" max="156" width="21" bestFit="1" customWidth="1"/>
    <col min="157" max="157" width="26.08984375" bestFit="1" customWidth="1"/>
    <col min="158" max="158" width="24.54296875" bestFit="1" customWidth="1"/>
    <col min="159" max="159" width="14.453125" bestFit="1" customWidth="1"/>
    <col min="160" max="160" width="11.90625" bestFit="1" customWidth="1"/>
    <col min="161" max="161" width="12.453125" bestFit="1" customWidth="1"/>
    <col min="162" max="162" width="17.08984375" bestFit="1" customWidth="1"/>
    <col min="163" max="163" width="14.90625" bestFit="1" customWidth="1"/>
    <col min="164" max="164" width="17.54296875" bestFit="1" customWidth="1"/>
    <col min="165" max="165" width="13.453125" bestFit="1" customWidth="1"/>
    <col min="166" max="166" width="14.90625" bestFit="1" customWidth="1"/>
    <col min="167" max="167" width="17.54296875" bestFit="1" customWidth="1"/>
    <col min="168" max="168" width="26.54296875" bestFit="1" customWidth="1"/>
    <col min="169" max="169" width="21" bestFit="1" customWidth="1"/>
    <col min="170" max="170" width="41.453125" bestFit="1" customWidth="1"/>
    <col min="171" max="171" width="16.453125" bestFit="1" customWidth="1"/>
    <col min="172" max="173" width="9.54296875" bestFit="1" customWidth="1"/>
    <col min="174" max="174" width="10.08984375" bestFit="1" customWidth="1"/>
    <col min="175" max="175" width="24.54296875" bestFit="1" customWidth="1"/>
    <col min="176" max="176" width="10.54296875" bestFit="1" customWidth="1"/>
    <col min="177" max="177" width="10.08984375" bestFit="1" customWidth="1"/>
    <col min="178" max="178" width="13.90625" bestFit="1" customWidth="1"/>
    <col min="179" max="179" width="8.90625" bestFit="1" customWidth="1"/>
    <col min="180" max="180" width="15.453125" bestFit="1" customWidth="1"/>
    <col min="181" max="181" width="14.08984375" bestFit="1" customWidth="1"/>
    <col min="182" max="182" width="16.453125" bestFit="1" customWidth="1"/>
    <col min="183" max="183" width="13.453125" bestFit="1" customWidth="1"/>
    <col min="184" max="184" width="14.453125" bestFit="1" customWidth="1"/>
    <col min="185" max="185" width="11" bestFit="1" customWidth="1"/>
    <col min="186" max="186" width="10.453125" bestFit="1" customWidth="1"/>
    <col min="187" max="187" width="8.08984375" bestFit="1" customWidth="1"/>
    <col min="188" max="188" width="18.453125" bestFit="1" customWidth="1"/>
    <col min="189" max="189" width="23" bestFit="1" customWidth="1"/>
    <col min="190" max="190" width="17.453125" bestFit="1" customWidth="1"/>
    <col min="191" max="191" width="10.54296875" bestFit="1" customWidth="1"/>
    <col min="192" max="192" width="10" bestFit="1" customWidth="1"/>
    <col min="193" max="193" width="8.90625" bestFit="1" customWidth="1"/>
    <col min="194" max="194" width="11.453125" bestFit="1" customWidth="1"/>
    <col min="195" max="195" width="10.90625" bestFit="1" customWidth="1"/>
    <col min="196" max="196" width="8" bestFit="1" customWidth="1"/>
    <col min="197" max="197" width="8.90625" bestFit="1" customWidth="1"/>
    <col min="198" max="198" width="10.453125" bestFit="1" customWidth="1"/>
    <col min="199" max="199" width="13" bestFit="1" customWidth="1"/>
    <col min="200" max="200" width="23.453125" bestFit="1" customWidth="1"/>
    <col min="201" max="201" width="10.54296875" bestFit="1" customWidth="1"/>
    <col min="202" max="202" width="9.08984375" bestFit="1" customWidth="1"/>
    <col min="203" max="203" width="11" bestFit="1" customWidth="1"/>
    <col min="204" max="204" width="15.90625" bestFit="1" customWidth="1"/>
    <col min="205" max="205" width="10.90625" bestFit="1" customWidth="1"/>
    <col min="206" max="206" width="10.54296875" bestFit="1" customWidth="1"/>
    <col min="207" max="207" width="9.453125" bestFit="1" customWidth="1"/>
    <col min="208" max="208" width="7.54296875" bestFit="1" customWidth="1"/>
    <col min="209" max="209" width="11.54296875" bestFit="1" customWidth="1"/>
    <col min="210" max="210" width="11.453125" bestFit="1" customWidth="1"/>
    <col min="211" max="211" width="9.453125" bestFit="1" customWidth="1"/>
    <col min="212" max="212" width="12.453125" bestFit="1" customWidth="1"/>
    <col min="213" max="213" width="11.54296875" bestFit="1" customWidth="1"/>
    <col min="214" max="214" width="15" bestFit="1" customWidth="1"/>
    <col min="215" max="215" width="7.453125" bestFit="1" customWidth="1"/>
    <col min="216" max="216" width="11" bestFit="1" customWidth="1"/>
    <col min="217" max="217" width="11.54296875" bestFit="1" customWidth="1"/>
    <col min="218" max="218" width="13.08984375" bestFit="1" customWidth="1"/>
    <col min="219" max="219" width="10" bestFit="1" customWidth="1"/>
    <col min="220" max="220" width="9" bestFit="1" customWidth="1"/>
    <col min="221" max="221" width="9.08984375" bestFit="1" customWidth="1"/>
    <col min="222" max="222" width="15.453125" bestFit="1" customWidth="1"/>
    <col min="223" max="223" width="21.453125" bestFit="1" customWidth="1"/>
    <col min="224" max="224" width="11.54296875" bestFit="1" customWidth="1"/>
    <col min="225" max="225" width="12" bestFit="1" customWidth="1"/>
    <col min="226" max="226" width="11" bestFit="1" customWidth="1"/>
    <col min="227" max="227" width="11.453125" bestFit="1" customWidth="1"/>
    <col min="228" max="228" width="8.54296875" bestFit="1" customWidth="1"/>
    <col min="229" max="229" width="16.54296875" bestFit="1" customWidth="1"/>
    <col min="230" max="230" width="11.54296875" bestFit="1" customWidth="1"/>
    <col min="231" max="231" width="11.453125" bestFit="1" customWidth="1"/>
    <col min="232" max="232" width="9.54296875" bestFit="1" customWidth="1"/>
    <col min="233" max="233" width="15.54296875" bestFit="1" customWidth="1"/>
    <col min="234" max="234" width="13" bestFit="1" customWidth="1"/>
    <col min="235" max="235" width="11.453125" bestFit="1" customWidth="1"/>
    <col min="236" max="236" width="9.08984375" bestFit="1" customWidth="1"/>
    <col min="237" max="237" width="17.08984375" bestFit="1" customWidth="1"/>
    <col min="238" max="238" width="22" bestFit="1" customWidth="1"/>
    <col min="239" max="239" width="9.453125" bestFit="1" customWidth="1"/>
    <col min="240" max="240" width="14.08984375" bestFit="1" customWidth="1"/>
    <col min="241" max="241" width="11.54296875" bestFit="1" customWidth="1"/>
    <col min="242" max="242" width="8.54296875" bestFit="1" customWidth="1"/>
    <col min="243" max="243" width="19.90625" bestFit="1" customWidth="1"/>
    <col min="244" max="244" width="13.08984375" bestFit="1" customWidth="1"/>
    <col min="245" max="245" width="10.453125" bestFit="1" customWidth="1"/>
    <col min="246" max="246" width="13.90625" bestFit="1" customWidth="1"/>
    <col min="247" max="247" width="10.54296875" bestFit="1" customWidth="1"/>
    <col min="248" max="248" width="10.08984375" bestFit="1" customWidth="1"/>
    <col min="249" max="249" width="11.453125" bestFit="1" customWidth="1"/>
    <col min="250" max="250" width="9.453125" bestFit="1" customWidth="1"/>
    <col min="251" max="251" width="8" bestFit="1" customWidth="1"/>
    <col min="252" max="252" width="21.90625" bestFit="1" customWidth="1"/>
    <col min="253" max="253" width="10.08984375" bestFit="1" customWidth="1"/>
    <col min="254" max="254" width="11.453125" bestFit="1" customWidth="1"/>
    <col min="255" max="255" width="9.08984375" bestFit="1" customWidth="1"/>
    <col min="256" max="256" width="13.54296875" bestFit="1" customWidth="1"/>
    <col min="257" max="257" width="9.453125" bestFit="1" customWidth="1"/>
    <col min="258" max="258" width="8.453125" bestFit="1" customWidth="1"/>
    <col min="259" max="259" width="27.90625" bestFit="1" customWidth="1"/>
    <col min="260" max="260" width="11.453125" bestFit="1" customWidth="1"/>
    <col min="261" max="261" width="17" bestFit="1" customWidth="1"/>
    <col min="262" max="262" width="11.54296875" bestFit="1" customWidth="1"/>
    <col min="263" max="263" width="9" bestFit="1" customWidth="1"/>
    <col min="264" max="264" width="7.90625" bestFit="1" customWidth="1"/>
    <col min="265" max="265" width="10.54296875" bestFit="1" customWidth="1"/>
    <col min="266" max="266" width="9.453125" bestFit="1" customWidth="1"/>
    <col min="267" max="267" width="8.54296875" bestFit="1" customWidth="1"/>
    <col min="268" max="268" width="16.453125" bestFit="1" customWidth="1"/>
    <col min="269" max="269" width="18" bestFit="1" customWidth="1"/>
    <col min="270" max="270" width="11.54296875" bestFit="1" customWidth="1"/>
    <col min="271" max="271" width="14.54296875" bestFit="1" customWidth="1"/>
    <col min="272" max="272" width="9.54296875" bestFit="1" customWidth="1"/>
    <col min="273" max="273" width="19.453125" bestFit="1" customWidth="1"/>
    <col min="274" max="274" width="17.54296875" bestFit="1" customWidth="1"/>
    <col min="275" max="275" width="14.453125" bestFit="1" customWidth="1"/>
    <col min="276" max="276" width="7.453125" bestFit="1" customWidth="1"/>
    <col min="277" max="277" width="11" bestFit="1" customWidth="1"/>
    <col min="278" max="278" width="9.453125" bestFit="1" customWidth="1"/>
    <col min="279" max="279" width="11.54296875" bestFit="1" customWidth="1"/>
    <col min="280" max="280" width="13.54296875" bestFit="1" customWidth="1"/>
    <col min="281" max="281" width="7.54296875" bestFit="1" customWidth="1"/>
    <col min="282" max="282" width="19" bestFit="1" customWidth="1"/>
    <col min="283" max="283" width="16.08984375" bestFit="1" customWidth="1"/>
    <col min="284" max="284" width="12.453125" bestFit="1" customWidth="1"/>
    <col min="285" max="285" width="9.54296875" bestFit="1" customWidth="1"/>
    <col min="286" max="286" width="10.08984375" bestFit="1" customWidth="1"/>
    <col min="287" max="287" width="28.453125" bestFit="1" customWidth="1"/>
    <col min="288" max="288" width="18.54296875" bestFit="1" customWidth="1"/>
    <col min="289" max="289" width="8.453125" bestFit="1" customWidth="1"/>
    <col min="290" max="290" width="8.08984375" bestFit="1" customWidth="1"/>
    <col min="291" max="291" width="14.54296875" bestFit="1" customWidth="1"/>
    <col min="292" max="292" width="15" bestFit="1" customWidth="1"/>
    <col min="293" max="293" width="9.08984375" bestFit="1" customWidth="1"/>
    <col min="294" max="294" width="15.453125" bestFit="1" customWidth="1"/>
    <col min="295" max="295" width="19.54296875" bestFit="1" customWidth="1"/>
    <col min="296" max="296" width="13.54296875" bestFit="1" customWidth="1"/>
    <col min="297" max="297" width="31.453125" bestFit="1" customWidth="1"/>
    <col min="298" max="298" width="17" bestFit="1" customWidth="1"/>
    <col min="299" max="299" width="22" bestFit="1" customWidth="1"/>
    <col min="300" max="300" width="13.90625" bestFit="1" customWidth="1"/>
    <col min="301" max="301" width="12.54296875" bestFit="1" customWidth="1"/>
    <col min="302" max="302" width="13.54296875" bestFit="1" customWidth="1"/>
    <col min="303" max="303" width="13" bestFit="1" customWidth="1"/>
    <col min="304" max="304" width="21.453125" bestFit="1" customWidth="1"/>
    <col min="305" max="305" width="18.54296875" bestFit="1" customWidth="1"/>
    <col min="306" max="306" width="9.453125" bestFit="1" customWidth="1"/>
    <col min="307" max="307" width="24" bestFit="1" customWidth="1"/>
    <col min="308" max="308" width="6.54296875" bestFit="1" customWidth="1"/>
    <col min="309" max="309" width="17.54296875" bestFit="1" customWidth="1"/>
    <col min="310" max="310" width="12.08984375" bestFit="1" customWidth="1"/>
    <col min="311" max="311" width="11.08984375" bestFit="1" customWidth="1"/>
    <col min="312" max="312" width="11" bestFit="1" customWidth="1"/>
    <col min="313" max="313" width="16.08984375" bestFit="1" customWidth="1"/>
    <col min="314" max="314" width="8.08984375" bestFit="1" customWidth="1"/>
    <col min="315" max="315" width="24" bestFit="1" customWidth="1"/>
    <col min="316" max="316" width="10.90625" bestFit="1" customWidth="1"/>
    <col min="317" max="317" width="9.90625" bestFit="1" customWidth="1"/>
    <col min="318" max="318" width="10.54296875" bestFit="1" customWidth="1"/>
    <col min="319" max="319" width="22.08984375" bestFit="1" customWidth="1"/>
    <col min="320" max="320" width="9.54296875" bestFit="1" customWidth="1"/>
    <col min="321" max="321" width="19.453125" bestFit="1" customWidth="1"/>
    <col min="322" max="323" width="10.453125" bestFit="1" customWidth="1"/>
    <col min="324" max="324" width="11.453125" bestFit="1" customWidth="1"/>
    <col min="325" max="325" width="7.54296875" bestFit="1" customWidth="1"/>
    <col min="326" max="326" width="9.90625" bestFit="1" customWidth="1"/>
    <col min="327" max="327" width="16.453125" bestFit="1" customWidth="1"/>
    <col min="328" max="328" width="22.453125" bestFit="1" customWidth="1"/>
    <col min="329" max="329" width="12.90625" bestFit="1" customWidth="1"/>
    <col min="330" max="330" width="18.453125" bestFit="1" customWidth="1"/>
    <col min="331" max="331" width="15.08984375" bestFit="1" customWidth="1"/>
    <col min="332" max="332" width="14" bestFit="1" customWidth="1"/>
    <col min="333" max="333" width="29.54296875" bestFit="1" customWidth="1"/>
    <col min="334" max="334" width="17.453125" bestFit="1" customWidth="1"/>
    <col min="335" max="335" width="17.90625" bestFit="1" customWidth="1"/>
    <col min="336" max="336" width="15.90625" bestFit="1" customWidth="1"/>
    <col min="337" max="337" width="25.90625" bestFit="1" customWidth="1"/>
    <col min="338" max="338" width="10.90625" bestFit="1" customWidth="1"/>
    <col min="339" max="339" width="22.54296875" bestFit="1" customWidth="1"/>
    <col min="340" max="340" width="22" bestFit="1" customWidth="1"/>
    <col min="341" max="341" width="7.08984375" bestFit="1" customWidth="1"/>
    <col min="342" max="342" width="21.54296875" bestFit="1" customWidth="1"/>
    <col min="343" max="343" width="28.90625" bestFit="1" customWidth="1"/>
    <col min="344" max="344" width="10" bestFit="1" customWidth="1"/>
    <col min="345" max="345" width="10.54296875" bestFit="1" customWidth="1"/>
    <col min="346" max="346" width="9.54296875" bestFit="1" customWidth="1"/>
    <col min="347" max="347" width="11.453125" bestFit="1" customWidth="1"/>
    <col min="348" max="348" width="8.453125" bestFit="1" customWidth="1"/>
    <col min="349" max="349" width="9.54296875" bestFit="1" customWidth="1"/>
    <col min="350" max="350" width="9.453125" bestFit="1" customWidth="1"/>
    <col min="351" max="351" width="18.54296875" bestFit="1" customWidth="1"/>
    <col min="352" max="352" width="9.453125" bestFit="1" customWidth="1"/>
    <col min="353" max="353" width="16.90625" bestFit="1" customWidth="1"/>
    <col min="354" max="354" width="11.90625" bestFit="1" customWidth="1"/>
    <col min="355" max="355" width="15.54296875" bestFit="1" customWidth="1"/>
    <col min="356" max="356" width="9.90625" bestFit="1" customWidth="1"/>
    <col min="357" max="357" width="35.54296875" bestFit="1" customWidth="1"/>
    <col min="358" max="358" width="17.54296875" bestFit="1" customWidth="1"/>
    <col min="359" max="359" width="19" bestFit="1" customWidth="1"/>
    <col min="360" max="360" width="20.453125" bestFit="1" customWidth="1"/>
    <col min="361" max="361" width="22.453125" bestFit="1" customWidth="1"/>
    <col min="362" max="362" width="13" bestFit="1" customWidth="1"/>
    <col min="363" max="363" width="19.90625" bestFit="1" customWidth="1"/>
    <col min="364" max="364" width="10" bestFit="1" customWidth="1"/>
    <col min="365" max="365" width="11.90625" bestFit="1" customWidth="1"/>
    <col min="366" max="366" width="12.453125" bestFit="1" customWidth="1"/>
    <col min="367" max="367" width="12" bestFit="1" customWidth="1"/>
    <col min="368" max="368" width="9.54296875" bestFit="1" customWidth="1"/>
    <col min="369" max="369" width="11.54296875" bestFit="1" customWidth="1"/>
    <col min="370" max="370" width="17" bestFit="1" customWidth="1"/>
    <col min="371" max="371" width="9.90625" bestFit="1" customWidth="1"/>
    <col min="372" max="372" width="19.453125" bestFit="1" customWidth="1"/>
    <col min="373" max="373" width="11.90625" bestFit="1" customWidth="1"/>
    <col min="374" max="374" width="23.453125" bestFit="1" customWidth="1"/>
    <col min="375" max="375" width="11.90625" bestFit="1" customWidth="1"/>
    <col min="376" max="376" width="13.90625" bestFit="1" customWidth="1"/>
    <col min="377" max="377" width="11.453125" bestFit="1" customWidth="1"/>
    <col min="378" max="378" width="13.453125" bestFit="1" customWidth="1"/>
    <col min="379" max="379" width="14" bestFit="1" customWidth="1"/>
    <col min="380" max="380" width="16.08984375" bestFit="1" customWidth="1"/>
    <col min="381" max="381" width="7.90625" bestFit="1" customWidth="1"/>
    <col min="382" max="382" width="16.453125" bestFit="1" customWidth="1"/>
    <col min="383" max="383" width="18.90625" bestFit="1" customWidth="1"/>
    <col min="384" max="384" width="22.54296875" bestFit="1" customWidth="1"/>
    <col min="385" max="385" width="15.90625" bestFit="1" customWidth="1"/>
    <col min="386" max="386" width="14.453125" bestFit="1" customWidth="1"/>
    <col min="387" max="387" width="23.54296875" bestFit="1" customWidth="1"/>
    <col min="388" max="388" width="22.453125" bestFit="1" customWidth="1"/>
    <col min="389" max="389" width="14.90625" bestFit="1" customWidth="1"/>
    <col min="390" max="390" width="20.90625" bestFit="1" customWidth="1"/>
    <col min="392" max="392" width="11.90625" bestFit="1" customWidth="1"/>
    <col min="393" max="393" width="9.54296875" bestFit="1" customWidth="1"/>
    <col min="394" max="394" width="10.453125" bestFit="1" customWidth="1"/>
    <col min="395" max="395" width="21.453125" bestFit="1" customWidth="1"/>
    <col min="396" max="397" width="13.08984375" bestFit="1" customWidth="1"/>
    <col min="398" max="398" width="14.54296875" bestFit="1" customWidth="1"/>
    <col min="399" max="399" width="27.453125" bestFit="1" customWidth="1"/>
    <col min="400" max="400" width="11.453125" bestFit="1" customWidth="1"/>
    <col min="401" max="401" width="9.90625" bestFit="1" customWidth="1"/>
    <col min="402" max="403" width="9" bestFit="1" customWidth="1"/>
    <col min="404" max="404" width="11.453125" bestFit="1" customWidth="1"/>
    <col min="405" max="405" width="17.54296875" bestFit="1" customWidth="1"/>
    <col min="406" max="406" width="15.90625" bestFit="1" customWidth="1"/>
    <col min="407" max="407" width="10.54296875" bestFit="1" customWidth="1"/>
    <col min="408" max="408" width="9.453125" bestFit="1" customWidth="1"/>
    <col min="409" max="409" width="12.08984375" bestFit="1" customWidth="1"/>
    <col min="410" max="410" width="13" bestFit="1" customWidth="1"/>
    <col min="411" max="411" width="12.54296875" bestFit="1" customWidth="1"/>
    <col min="412" max="412" width="23.54296875" bestFit="1" customWidth="1"/>
    <col min="414" max="414" width="11.54296875" bestFit="1" customWidth="1"/>
    <col min="415" max="415" width="8.453125" bestFit="1" customWidth="1"/>
    <col min="416" max="416" width="10.54296875" bestFit="1" customWidth="1"/>
    <col min="417" max="417" width="9.54296875" bestFit="1" customWidth="1"/>
    <col min="418" max="418" width="12" bestFit="1" customWidth="1"/>
    <col min="419" max="419" width="17.453125" bestFit="1" customWidth="1"/>
    <col min="420" max="420" width="19.453125" bestFit="1" customWidth="1"/>
    <col min="421" max="421" width="12.453125" bestFit="1" customWidth="1"/>
    <col min="422" max="422" width="21.54296875" bestFit="1" customWidth="1"/>
    <col min="423" max="423" width="15.453125" bestFit="1" customWidth="1"/>
    <col min="424" max="424" width="11.08984375" bestFit="1" customWidth="1"/>
    <col min="425" max="425" width="11.54296875" bestFit="1" customWidth="1"/>
    <col min="426" max="426" width="11" bestFit="1" customWidth="1"/>
    <col min="427" max="427" width="15.54296875" bestFit="1" customWidth="1"/>
    <col min="428" max="428" width="20.08984375" bestFit="1" customWidth="1"/>
    <col min="429" max="429" width="13" bestFit="1" customWidth="1"/>
    <col min="430" max="430" width="14.54296875" bestFit="1" customWidth="1"/>
    <col min="431" max="431" width="11.08984375" bestFit="1" customWidth="1"/>
    <col min="432" max="432" width="19" bestFit="1" customWidth="1"/>
    <col min="433" max="433" width="11.54296875" bestFit="1" customWidth="1"/>
    <col min="434" max="434" width="12.08984375" bestFit="1" customWidth="1"/>
    <col min="435" max="435" width="20.08984375" bestFit="1" customWidth="1"/>
    <col min="436" max="436" width="11.54296875" bestFit="1" customWidth="1"/>
    <col min="437" max="437" width="20.453125" bestFit="1" customWidth="1"/>
    <col min="438" max="438" width="21.453125" bestFit="1" customWidth="1"/>
    <col min="439" max="440" width="16.90625" bestFit="1" customWidth="1"/>
    <col min="441" max="441" width="15.08984375" bestFit="1" customWidth="1"/>
    <col min="442" max="442" width="16.54296875" bestFit="1" customWidth="1"/>
    <col min="443" max="443" width="15.453125" bestFit="1" customWidth="1"/>
    <col min="444" max="444" width="13.54296875" bestFit="1" customWidth="1"/>
    <col min="445" max="445" width="8" bestFit="1" customWidth="1"/>
    <col min="446" max="446" width="10.453125" bestFit="1" customWidth="1"/>
    <col min="447" max="447" width="10.90625" bestFit="1" customWidth="1"/>
    <col min="448" max="448" width="20.453125" bestFit="1" customWidth="1"/>
    <col min="449" max="449" width="9" bestFit="1" customWidth="1"/>
    <col min="450" max="450" width="17.08984375" bestFit="1" customWidth="1"/>
    <col min="451" max="451" width="16.453125" bestFit="1" customWidth="1"/>
    <col min="452" max="452" width="18.08984375" bestFit="1" customWidth="1"/>
    <col min="453" max="453" width="11.54296875" bestFit="1" customWidth="1"/>
    <col min="454" max="454" width="14" bestFit="1" customWidth="1"/>
    <col min="455" max="455" width="18.54296875" bestFit="1" customWidth="1"/>
    <col min="456" max="456" width="15.90625" bestFit="1" customWidth="1"/>
    <col min="457" max="457" width="11" bestFit="1" customWidth="1"/>
    <col min="458" max="458" width="22" bestFit="1" customWidth="1"/>
    <col min="459" max="459" width="19.453125" bestFit="1" customWidth="1"/>
    <col min="460" max="460" width="18.453125" bestFit="1" customWidth="1"/>
    <col min="461" max="461" width="9.54296875" bestFit="1" customWidth="1"/>
    <col min="462" max="462" width="7.453125" bestFit="1" customWidth="1"/>
    <col min="463" max="463" width="27.54296875" bestFit="1" customWidth="1"/>
    <col min="464" max="464" width="16.54296875" bestFit="1" customWidth="1"/>
    <col min="465" max="465" width="9" bestFit="1" customWidth="1"/>
    <col min="466" max="466" width="10.453125" bestFit="1" customWidth="1"/>
    <col min="467" max="467" width="10.08984375" bestFit="1" customWidth="1"/>
    <col min="468" max="468" width="23.90625" bestFit="1" customWidth="1"/>
    <col min="469" max="469" width="11.54296875" bestFit="1" customWidth="1"/>
    <col min="470" max="470" width="20.453125" bestFit="1" customWidth="1"/>
    <col min="471" max="471" width="29.453125" bestFit="1" customWidth="1"/>
    <col min="472" max="472" width="10.54296875" bestFit="1" customWidth="1"/>
    <col min="473" max="473" width="9" bestFit="1" customWidth="1"/>
    <col min="474" max="474" width="10" bestFit="1" customWidth="1"/>
    <col min="475" max="475" width="9.453125" bestFit="1" customWidth="1"/>
    <col min="476" max="476" width="19.90625" bestFit="1" customWidth="1"/>
    <col min="477" max="477" width="16.90625" bestFit="1" customWidth="1"/>
    <col min="478" max="478" width="23.54296875" bestFit="1" customWidth="1"/>
    <col min="479" max="479" width="11.54296875" bestFit="1" customWidth="1"/>
    <col min="480" max="480" width="20" bestFit="1" customWidth="1"/>
    <col min="481" max="481" width="12.453125" bestFit="1" customWidth="1"/>
    <col min="482" max="482" width="9.54296875" bestFit="1" customWidth="1"/>
    <col min="483" max="483" width="11" bestFit="1" customWidth="1"/>
    <col min="484" max="484" width="10.453125" bestFit="1" customWidth="1"/>
    <col min="485" max="485" width="17.453125" bestFit="1" customWidth="1"/>
    <col min="486" max="486" width="10.453125" bestFit="1" customWidth="1"/>
    <col min="487" max="487" width="14.54296875" bestFit="1" customWidth="1"/>
    <col min="488" max="488" width="20.54296875" bestFit="1" customWidth="1"/>
    <col min="489" max="489" width="12.90625" bestFit="1" customWidth="1"/>
    <col min="490" max="491" width="23.54296875" bestFit="1" customWidth="1"/>
    <col min="492" max="492" width="8.54296875" bestFit="1" customWidth="1"/>
    <col min="493" max="493" width="30.90625" bestFit="1" customWidth="1"/>
    <col min="494" max="494" width="12.54296875" bestFit="1" customWidth="1"/>
    <col min="495" max="495" width="11.54296875" bestFit="1" customWidth="1"/>
    <col min="496" max="496" width="10.90625" bestFit="1" customWidth="1"/>
    <col min="497" max="498" width="9.453125" bestFit="1" customWidth="1"/>
    <col min="499" max="499" width="14.54296875" bestFit="1" customWidth="1"/>
    <col min="500" max="500" width="17.453125" bestFit="1" customWidth="1"/>
    <col min="501" max="501" width="15" bestFit="1" customWidth="1"/>
    <col min="502" max="502" width="12.08984375" bestFit="1" customWidth="1"/>
    <col min="503" max="503" width="14.453125" bestFit="1" customWidth="1"/>
    <col min="504" max="504" width="12.453125" bestFit="1" customWidth="1"/>
    <col min="505" max="505" width="19.453125" bestFit="1" customWidth="1"/>
    <col min="506" max="506" width="9.90625" bestFit="1" customWidth="1"/>
    <col min="507" max="507" width="7.453125" bestFit="1" customWidth="1"/>
    <col min="508" max="508" width="8.453125" bestFit="1" customWidth="1"/>
    <col min="509" max="509" width="9.90625" bestFit="1" customWidth="1"/>
    <col min="510" max="510" width="10.54296875" bestFit="1" customWidth="1"/>
    <col min="511" max="511" width="9.08984375" bestFit="1" customWidth="1"/>
    <col min="512" max="512" width="7.453125" bestFit="1" customWidth="1"/>
    <col min="513" max="513" width="17.453125" bestFit="1" customWidth="1"/>
    <col min="514" max="514" width="18.08984375" bestFit="1" customWidth="1"/>
    <col min="515" max="515" width="20.54296875" bestFit="1" customWidth="1"/>
    <col min="516" max="516" width="17.453125" bestFit="1" customWidth="1"/>
    <col min="517" max="517" width="27" bestFit="1" customWidth="1"/>
    <col min="518" max="518" width="10" bestFit="1" customWidth="1"/>
    <col min="519" max="519" width="9.453125" bestFit="1" customWidth="1"/>
    <col min="520" max="520" width="9.54296875" bestFit="1" customWidth="1"/>
    <col min="521" max="521" width="23.54296875" bestFit="1" customWidth="1"/>
    <col min="522" max="522" width="19.90625" bestFit="1" customWidth="1"/>
    <col min="523" max="523" width="10.08984375" bestFit="1" customWidth="1"/>
    <col min="524" max="524" width="11" bestFit="1" customWidth="1"/>
    <col min="525" max="525" width="11.453125" bestFit="1" customWidth="1"/>
    <col min="526" max="526" width="13.54296875" bestFit="1" customWidth="1"/>
    <col min="527" max="527" width="21.54296875" bestFit="1" customWidth="1"/>
    <col min="528" max="528" width="23.08984375" bestFit="1" customWidth="1"/>
    <col min="529" max="529" width="26" bestFit="1" customWidth="1"/>
    <col min="530" max="530" width="14.90625" bestFit="1" customWidth="1"/>
    <col min="531" max="531" width="13.54296875" bestFit="1" customWidth="1"/>
    <col min="532" max="532" width="23" bestFit="1" customWidth="1"/>
    <col min="533" max="533" width="19.54296875" bestFit="1" customWidth="1"/>
    <col min="534" max="534" width="12.08984375" bestFit="1" customWidth="1"/>
    <col min="535" max="535" width="8.08984375" bestFit="1" customWidth="1"/>
    <col min="536" max="536" width="17.90625" bestFit="1" customWidth="1"/>
    <col min="537" max="537" width="19.453125" bestFit="1" customWidth="1"/>
    <col min="538" max="538" width="16.54296875" bestFit="1" customWidth="1"/>
    <col min="539" max="539" width="15.90625" bestFit="1" customWidth="1"/>
    <col min="540" max="541" width="15.453125" bestFit="1" customWidth="1"/>
    <col min="542" max="542" width="15.90625" bestFit="1" customWidth="1"/>
    <col min="543" max="543" width="12.453125" bestFit="1" customWidth="1"/>
    <col min="544" max="544" width="10.453125" bestFit="1" customWidth="1"/>
    <col min="545" max="545" width="11.54296875" bestFit="1" customWidth="1"/>
    <col min="546" max="546" width="13.08984375" bestFit="1" customWidth="1"/>
    <col min="547" max="547" width="15.54296875" bestFit="1" customWidth="1"/>
    <col min="548" max="548" width="10.90625" bestFit="1" customWidth="1"/>
    <col min="549" max="549" width="15.453125" bestFit="1" customWidth="1"/>
    <col min="550" max="550" width="13.453125" bestFit="1" customWidth="1"/>
    <col min="551" max="551" width="9.54296875" bestFit="1" customWidth="1"/>
    <col min="552" max="552" width="11.08984375" bestFit="1" customWidth="1"/>
    <col min="553" max="553" width="19.90625" bestFit="1" customWidth="1"/>
    <col min="554" max="554" width="11.54296875" bestFit="1" customWidth="1"/>
    <col min="555" max="555" width="10.54296875" bestFit="1" customWidth="1"/>
    <col min="556" max="556" width="10.90625" bestFit="1" customWidth="1"/>
    <col min="557" max="557" width="15.54296875" bestFit="1" customWidth="1"/>
    <col min="558" max="558" width="21.453125" bestFit="1" customWidth="1"/>
    <col min="559" max="559" width="21" bestFit="1" customWidth="1"/>
    <col min="561" max="561" width="9.90625" bestFit="1" customWidth="1"/>
    <col min="562" max="563" width="11.453125" bestFit="1" customWidth="1"/>
    <col min="564" max="564" width="10" bestFit="1" customWidth="1"/>
    <col min="565" max="565" width="8.54296875" bestFit="1" customWidth="1"/>
    <col min="566" max="566" width="17" bestFit="1" customWidth="1"/>
    <col min="567" max="567" width="11.453125" bestFit="1" customWidth="1"/>
    <col min="568" max="568" width="10.54296875" bestFit="1" customWidth="1"/>
    <col min="569" max="569" width="13.54296875" bestFit="1" customWidth="1"/>
    <col min="570" max="570" width="18.54296875" bestFit="1" customWidth="1"/>
    <col min="571" max="571" width="11.54296875" bestFit="1" customWidth="1"/>
    <col min="572" max="572" width="17.54296875" bestFit="1" customWidth="1"/>
    <col min="573" max="573" width="11.08984375" bestFit="1" customWidth="1"/>
    <col min="574" max="574" width="9.54296875" bestFit="1" customWidth="1"/>
    <col min="575" max="575" width="12.453125" bestFit="1" customWidth="1"/>
    <col min="576" max="576" width="14.453125" bestFit="1" customWidth="1"/>
    <col min="577" max="577" width="9.54296875" bestFit="1" customWidth="1"/>
    <col min="578" max="578" width="21.90625" bestFit="1" customWidth="1"/>
    <col min="579" max="579" width="10.54296875" bestFit="1" customWidth="1"/>
    <col min="580" max="580" width="9" bestFit="1" customWidth="1"/>
    <col min="581" max="581" width="11.08984375" bestFit="1" customWidth="1"/>
    <col min="582" max="582" width="10.453125" bestFit="1" customWidth="1"/>
    <col min="583" max="583" width="20.54296875" bestFit="1" customWidth="1"/>
    <col min="584" max="584" width="7" bestFit="1" customWidth="1"/>
    <col min="585" max="585" width="13.54296875" bestFit="1" customWidth="1"/>
    <col min="586" max="586" width="25.453125" bestFit="1" customWidth="1"/>
    <col min="587" max="587" width="16.453125" bestFit="1" customWidth="1"/>
    <col min="588" max="588" width="9.453125" bestFit="1" customWidth="1"/>
    <col min="589" max="589" width="10.90625" bestFit="1" customWidth="1"/>
    <col min="590" max="590" width="11.54296875" bestFit="1" customWidth="1"/>
    <col min="591" max="591" width="16.90625" bestFit="1" customWidth="1"/>
    <col min="592" max="592" width="22.54296875" bestFit="1" customWidth="1"/>
    <col min="593" max="593" width="13.08984375" bestFit="1" customWidth="1"/>
    <col min="594" max="595" width="10" bestFit="1" customWidth="1"/>
    <col min="596" max="596" width="17" bestFit="1" customWidth="1"/>
    <col min="597" max="597" width="16.90625" bestFit="1" customWidth="1"/>
    <col min="598" max="598" width="7.54296875" bestFit="1" customWidth="1"/>
    <col min="599" max="599" width="17.453125" bestFit="1" customWidth="1"/>
    <col min="600" max="600" width="10.54296875" bestFit="1" customWidth="1"/>
    <col min="601" max="601" width="22.453125" bestFit="1" customWidth="1"/>
    <col min="602" max="602" width="12" bestFit="1" customWidth="1"/>
    <col min="603" max="603" width="12.453125" bestFit="1" customWidth="1"/>
    <col min="604" max="604" width="18.90625" bestFit="1" customWidth="1"/>
    <col min="605" max="605" width="10" bestFit="1" customWidth="1"/>
    <col min="606" max="606" width="28.90625" bestFit="1" customWidth="1"/>
    <col min="607" max="607" width="10.54296875" bestFit="1" customWidth="1"/>
    <col min="608" max="608" width="10.08984375" bestFit="1" customWidth="1"/>
    <col min="609" max="609" width="9.453125" bestFit="1" customWidth="1"/>
    <col min="610" max="610" width="8.453125" bestFit="1" customWidth="1"/>
    <col min="611" max="611" width="25.08984375" bestFit="1" customWidth="1"/>
    <col min="612" max="612" width="9.90625" bestFit="1" customWidth="1"/>
    <col min="613" max="613" width="13.90625" bestFit="1" customWidth="1"/>
    <col min="614" max="614" width="9.90625" bestFit="1" customWidth="1"/>
    <col min="615" max="615" width="10" bestFit="1" customWidth="1"/>
    <col min="616" max="616" width="10.54296875" bestFit="1" customWidth="1"/>
    <col min="617" max="617" width="26.54296875" bestFit="1" customWidth="1"/>
    <col min="618" max="618" width="24" bestFit="1" customWidth="1"/>
    <col min="619" max="619" width="17" bestFit="1" customWidth="1"/>
    <col min="620" max="620" width="14.453125" bestFit="1" customWidth="1"/>
    <col min="621" max="621" width="30.08984375" bestFit="1" customWidth="1"/>
    <col min="622" max="622" width="26.90625" bestFit="1" customWidth="1"/>
    <col min="623" max="623" width="28.54296875" bestFit="1" customWidth="1"/>
    <col min="624" max="624" width="30.453125" bestFit="1" customWidth="1"/>
    <col min="625" max="625" width="12.54296875" bestFit="1" customWidth="1"/>
    <col min="626" max="626" width="15.08984375" bestFit="1" customWidth="1"/>
    <col min="627" max="627" width="24.90625" bestFit="1" customWidth="1"/>
    <col min="628" max="628" width="15.453125" bestFit="1" customWidth="1"/>
    <col min="629" max="629" width="21.90625" bestFit="1" customWidth="1"/>
    <col min="630" max="630" width="32.453125" bestFit="1" customWidth="1"/>
    <col min="631" max="631" width="18.453125" bestFit="1" customWidth="1"/>
    <col min="632" max="632" width="23.08984375" bestFit="1" customWidth="1"/>
    <col min="633" max="633" width="25.90625" bestFit="1" customWidth="1"/>
    <col min="634" max="634" width="18.54296875" bestFit="1" customWidth="1"/>
    <col min="635" max="635" width="24.54296875" bestFit="1" customWidth="1"/>
    <col min="636" max="636" width="23.90625" bestFit="1" customWidth="1"/>
    <col min="637" max="637" width="19" bestFit="1" customWidth="1"/>
    <col min="638" max="638" width="28.453125" bestFit="1" customWidth="1"/>
    <col min="639" max="639" width="12" bestFit="1" customWidth="1"/>
    <col min="640" max="640" width="20.54296875" bestFit="1" customWidth="1"/>
    <col min="641" max="641" width="24.54296875" bestFit="1" customWidth="1"/>
    <col min="642" max="642" width="17.08984375" bestFit="1" customWidth="1"/>
    <col min="643" max="643" width="32.54296875" bestFit="1" customWidth="1"/>
    <col min="644" max="644" width="18.54296875" bestFit="1" customWidth="1"/>
    <col min="645" max="645" width="7.54296875" bestFit="1" customWidth="1"/>
    <col min="646" max="646" width="11.54296875" bestFit="1" customWidth="1"/>
    <col min="647" max="647" width="19.54296875" bestFit="1" customWidth="1"/>
    <col min="648" max="648" width="17.54296875" bestFit="1" customWidth="1"/>
    <col min="649" max="649" width="19.54296875" bestFit="1" customWidth="1"/>
    <col min="650" max="650" width="20.453125" bestFit="1" customWidth="1"/>
    <col min="651" max="651" width="17.90625" bestFit="1" customWidth="1"/>
    <col min="652" max="652" width="28.08984375" bestFit="1" customWidth="1"/>
    <col min="653" max="653" width="22.453125" bestFit="1" customWidth="1"/>
    <col min="654" max="654" width="26" bestFit="1" customWidth="1"/>
    <col min="655" max="655" width="18.90625" bestFit="1" customWidth="1"/>
    <col min="656" max="656" width="24.54296875" bestFit="1" customWidth="1"/>
    <col min="657" max="657" width="7.90625" bestFit="1" customWidth="1"/>
    <col min="658" max="658" width="12.54296875" bestFit="1" customWidth="1"/>
    <col min="659" max="659" width="17.453125" bestFit="1" customWidth="1"/>
    <col min="660" max="660" width="19" bestFit="1" customWidth="1"/>
    <col min="661" max="661" width="13.54296875" bestFit="1" customWidth="1"/>
    <col min="662" max="662" width="18.90625" bestFit="1" customWidth="1"/>
    <col min="663" max="663" width="11.90625" bestFit="1" customWidth="1"/>
    <col min="664" max="664" width="23.54296875" bestFit="1" customWidth="1"/>
    <col min="665" max="665" width="9.453125" bestFit="1" customWidth="1"/>
    <col min="666" max="666" width="33.453125" bestFit="1" customWidth="1"/>
    <col min="667" max="667" width="11.54296875" bestFit="1" customWidth="1"/>
    <col min="668" max="668" width="20.54296875" bestFit="1" customWidth="1"/>
    <col min="669" max="669" width="25.90625" bestFit="1" customWidth="1"/>
    <col min="670" max="670" width="9.453125" bestFit="1" customWidth="1"/>
    <col min="671" max="671" width="22.453125" bestFit="1" customWidth="1"/>
    <col min="672" max="672" width="20.54296875" bestFit="1" customWidth="1"/>
    <col min="673" max="673" width="21.54296875" bestFit="1" customWidth="1"/>
    <col min="674" max="674" width="15.453125" bestFit="1" customWidth="1"/>
    <col min="675" max="675" width="24.453125" bestFit="1" customWidth="1"/>
    <col min="676" max="676" width="21.54296875" bestFit="1" customWidth="1"/>
    <col min="677" max="677" width="9.54296875" bestFit="1" customWidth="1"/>
    <col min="678" max="678" width="21.453125" bestFit="1" customWidth="1"/>
    <col min="679" max="679" width="25" bestFit="1" customWidth="1"/>
    <col min="680" max="680" width="18.453125" bestFit="1" customWidth="1"/>
    <col min="681" max="681" width="17.54296875" bestFit="1" customWidth="1"/>
    <col min="682" max="682" width="12.453125" bestFit="1" customWidth="1"/>
    <col min="683" max="683" width="18.54296875" bestFit="1" customWidth="1"/>
    <col min="684" max="684" width="27.08984375" bestFit="1" customWidth="1"/>
    <col min="685" max="685" width="16.453125" bestFit="1" customWidth="1"/>
    <col min="686" max="686" width="29.453125" bestFit="1" customWidth="1"/>
    <col min="687" max="687" width="16.54296875" bestFit="1" customWidth="1"/>
    <col min="688" max="688" width="21.54296875" bestFit="1" customWidth="1"/>
    <col min="689" max="689" width="15.54296875" bestFit="1" customWidth="1"/>
    <col min="690" max="690" width="14.90625" bestFit="1" customWidth="1"/>
    <col min="691" max="691" width="13.453125" bestFit="1" customWidth="1"/>
    <col min="692" max="692" width="21.453125" bestFit="1" customWidth="1"/>
    <col min="693" max="693" width="20.54296875" bestFit="1" customWidth="1"/>
    <col min="694" max="694" width="21.453125" bestFit="1" customWidth="1"/>
    <col min="695" max="695" width="15.54296875" bestFit="1" customWidth="1"/>
    <col min="696" max="696" width="12.453125" bestFit="1" customWidth="1"/>
    <col min="697" max="697" width="11.90625" bestFit="1" customWidth="1"/>
    <col min="698" max="698" width="22.453125" bestFit="1" customWidth="1"/>
    <col min="699" max="699" width="12.90625" bestFit="1" customWidth="1"/>
    <col min="700" max="700" width="21.453125" bestFit="1" customWidth="1"/>
    <col min="701" max="701" width="22.54296875" bestFit="1" customWidth="1"/>
    <col min="702" max="702" width="14.54296875" bestFit="1" customWidth="1"/>
    <col min="703" max="703" width="12.08984375" bestFit="1" customWidth="1"/>
    <col min="704" max="704" width="18" bestFit="1" customWidth="1"/>
    <col min="705" max="705" width="20.54296875" bestFit="1" customWidth="1"/>
    <col min="706" max="706" width="20.453125" bestFit="1" customWidth="1"/>
    <col min="707" max="707" width="24.54296875" bestFit="1" customWidth="1"/>
    <col min="708" max="708" width="16.453125" bestFit="1" customWidth="1"/>
    <col min="709" max="709" width="13.08984375" bestFit="1" customWidth="1"/>
    <col min="710" max="710" width="17.54296875" bestFit="1" customWidth="1"/>
    <col min="711" max="711" width="15.54296875" bestFit="1" customWidth="1"/>
    <col min="712" max="712" width="16.453125" bestFit="1" customWidth="1"/>
    <col min="713" max="713" width="23.08984375" bestFit="1" customWidth="1"/>
    <col min="714" max="714" width="15.54296875" bestFit="1" customWidth="1"/>
    <col min="715" max="715" width="22.453125" bestFit="1" customWidth="1"/>
    <col min="716" max="716" width="14.453125" bestFit="1" customWidth="1"/>
    <col min="717" max="717" width="16.90625" bestFit="1" customWidth="1"/>
    <col min="718" max="718" width="10.90625" bestFit="1" customWidth="1"/>
    <col min="719" max="719" width="12.453125" bestFit="1" customWidth="1"/>
    <col min="720" max="720" width="14.54296875" bestFit="1" customWidth="1"/>
    <col min="721" max="721" width="16.54296875" bestFit="1" customWidth="1"/>
    <col min="722" max="722" width="15.54296875" bestFit="1" customWidth="1"/>
    <col min="723" max="723" width="22" bestFit="1" customWidth="1"/>
    <col min="724" max="724" width="14.90625" bestFit="1" customWidth="1"/>
    <col min="725" max="725" width="32.08984375" bestFit="1" customWidth="1"/>
    <col min="726" max="726" width="13.90625" bestFit="1" customWidth="1"/>
    <col min="727" max="727" width="19.54296875" bestFit="1" customWidth="1"/>
    <col min="728" max="728" width="20.08984375" bestFit="1" customWidth="1"/>
    <col min="729" max="729" width="20" bestFit="1" customWidth="1"/>
    <col min="730" max="730" width="17.453125" bestFit="1" customWidth="1"/>
    <col min="731" max="731" width="24.453125" bestFit="1" customWidth="1"/>
    <col min="732" max="732" width="27.453125" bestFit="1" customWidth="1"/>
    <col min="733" max="733" width="14.08984375" bestFit="1" customWidth="1"/>
    <col min="734" max="734" width="37" bestFit="1" customWidth="1"/>
    <col min="735" max="735" width="19.08984375" bestFit="1" customWidth="1"/>
    <col min="736" max="736" width="12" bestFit="1" customWidth="1"/>
    <col min="737" max="737" width="13.54296875" bestFit="1" customWidth="1"/>
    <col min="738" max="738" width="23.08984375" bestFit="1" customWidth="1"/>
    <col min="739" max="739" width="17.54296875" bestFit="1" customWidth="1"/>
    <col min="740" max="740" width="17.90625" bestFit="1" customWidth="1"/>
    <col min="741" max="741" width="15.54296875" bestFit="1" customWidth="1"/>
    <col min="742" max="742" width="26.08984375" bestFit="1" customWidth="1"/>
    <col min="743" max="743" width="15.90625" bestFit="1" customWidth="1"/>
    <col min="744" max="744" width="16.90625" bestFit="1" customWidth="1"/>
    <col min="745" max="745" width="18.90625" bestFit="1" customWidth="1"/>
    <col min="746" max="746" width="18" bestFit="1" customWidth="1"/>
    <col min="747" max="747" width="21.453125" bestFit="1" customWidth="1"/>
    <col min="748" max="748" width="20.54296875" bestFit="1" customWidth="1"/>
    <col min="749" max="749" width="14.90625" bestFit="1" customWidth="1"/>
    <col min="750" max="750" width="14.54296875" bestFit="1" customWidth="1"/>
    <col min="751" max="751" width="20.453125" bestFit="1" customWidth="1"/>
    <col min="752" max="752" width="18" bestFit="1" customWidth="1"/>
    <col min="753" max="753" width="34.08984375" bestFit="1" customWidth="1"/>
    <col min="754" max="754" width="33.54296875" bestFit="1" customWidth="1"/>
    <col min="755" max="755" width="8" bestFit="1" customWidth="1"/>
    <col min="756" max="756" width="17.08984375" bestFit="1" customWidth="1"/>
    <col min="757" max="757" width="19.54296875" bestFit="1" customWidth="1"/>
    <col min="758" max="758" width="24.90625" bestFit="1" customWidth="1"/>
    <col min="759" max="759" width="12" bestFit="1" customWidth="1"/>
    <col min="760" max="760" width="21.453125" bestFit="1" customWidth="1"/>
    <col min="761" max="761" width="13.54296875" bestFit="1" customWidth="1"/>
    <col min="762" max="762" width="19.08984375" bestFit="1" customWidth="1"/>
    <col min="763" max="763" width="18.08984375" bestFit="1" customWidth="1"/>
    <col min="764" max="764" width="17.54296875" bestFit="1" customWidth="1"/>
    <col min="765" max="765" width="17.453125" bestFit="1" customWidth="1"/>
    <col min="766" max="766" width="7.08984375" bestFit="1" customWidth="1"/>
    <col min="767" max="767" width="20.54296875" bestFit="1" customWidth="1"/>
    <col min="768" max="768" width="12.54296875" bestFit="1" customWidth="1"/>
    <col min="769" max="769" width="23.90625" bestFit="1" customWidth="1"/>
    <col min="770" max="770" width="12.54296875" bestFit="1" customWidth="1"/>
    <col min="771" max="771" width="21.54296875" bestFit="1" customWidth="1"/>
    <col min="772" max="772" width="8.453125" bestFit="1" customWidth="1"/>
    <col min="773" max="773" width="10.54296875" bestFit="1" customWidth="1"/>
    <col min="774" max="774" width="24.54296875" bestFit="1" customWidth="1"/>
    <col min="775" max="775" width="16.453125" bestFit="1" customWidth="1"/>
    <col min="776" max="776" width="20.54296875" bestFit="1" customWidth="1"/>
    <col min="777" max="777" width="27.90625" bestFit="1" customWidth="1"/>
    <col min="778" max="778" width="19.08984375" bestFit="1" customWidth="1"/>
    <col min="779" max="779" width="8.54296875" bestFit="1" customWidth="1"/>
    <col min="780" max="780" width="15" bestFit="1" customWidth="1"/>
    <col min="781" max="781" width="13.453125" bestFit="1" customWidth="1"/>
    <col min="782" max="782" width="17.453125" bestFit="1" customWidth="1"/>
    <col min="783" max="783" width="13" bestFit="1" customWidth="1"/>
    <col min="784" max="784" width="28.54296875" bestFit="1" customWidth="1"/>
    <col min="786" max="786" width="31" bestFit="1" customWidth="1"/>
    <col min="787" max="787" width="28.453125" bestFit="1" customWidth="1"/>
    <col min="788" max="788" width="24.90625" bestFit="1" customWidth="1"/>
    <col min="789" max="789" width="30.90625" bestFit="1" customWidth="1"/>
    <col min="790" max="790" width="27" bestFit="1" customWidth="1"/>
    <col min="791" max="791" width="22.453125" bestFit="1" customWidth="1"/>
    <col min="792" max="793" width="13.453125" bestFit="1" customWidth="1"/>
    <col min="794" max="794" width="18.453125" bestFit="1" customWidth="1"/>
    <col min="795" max="795" width="12.08984375" bestFit="1" customWidth="1"/>
    <col min="796" max="796" width="13.453125" bestFit="1" customWidth="1"/>
    <col min="797" max="797" width="17.54296875" bestFit="1" customWidth="1"/>
    <col min="798" max="798" width="28.453125" bestFit="1" customWidth="1"/>
    <col min="799" max="799" width="34.54296875" bestFit="1" customWidth="1"/>
    <col min="800" max="800" width="20.90625" bestFit="1" customWidth="1"/>
    <col min="801" max="801" width="27.453125" bestFit="1" customWidth="1"/>
    <col min="802" max="802" width="30.54296875" bestFit="1" customWidth="1"/>
    <col min="803" max="803" width="12.453125" bestFit="1" customWidth="1"/>
    <col min="804" max="804" width="14.453125" bestFit="1" customWidth="1"/>
    <col min="805" max="805" width="15.453125" bestFit="1" customWidth="1"/>
    <col min="806" max="806" width="17.08984375" bestFit="1" customWidth="1"/>
    <col min="807" max="807" width="12.90625" bestFit="1" customWidth="1"/>
    <col min="808" max="808" width="16.90625" bestFit="1" customWidth="1"/>
    <col min="809" max="809" width="21.453125" bestFit="1" customWidth="1"/>
    <col min="810" max="810" width="18.453125" bestFit="1" customWidth="1"/>
    <col min="811" max="811" width="17.453125" bestFit="1" customWidth="1"/>
    <col min="812" max="812" width="24.453125" bestFit="1" customWidth="1"/>
    <col min="813" max="813" width="22.453125" bestFit="1" customWidth="1"/>
    <col min="814" max="814" width="27.54296875" bestFit="1" customWidth="1"/>
    <col min="815" max="815" width="16.90625" bestFit="1" customWidth="1"/>
    <col min="816" max="816" width="21" bestFit="1" customWidth="1"/>
    <col min="817" max="817" width="29.453125" bestFit="1" customWidth="1"/>
    <col min="818" max="818" width="17.90625" bestFit="1" customWidth="1"/>
    <col min="819" max="819" width="16.54296875" bestFit="1" customWidth="1"/>
    <col min="820" max="820" width="15" bestFit="1" customWidth="1"/>
    <col min="821" max="821" width="21.54296875" bestFit="1" customWidth="1"/>
    <col min="822" max="822" width="22.54296875" bestFit="1" customWidth="1"/>
    <col min="823" max="823" width="19.453125" bestFit="1" customWidth="1"/>
    <col min="824" max="824" width="32.453125" bestFit="1" customWidth="1"/>
    <col min="825" max="825" width="24.08984375" bestFit="1" customWidth="1"/>
    <col min="826" max="826" width="25.453125" bestFit="1" customWidth="1"/>
    <col min="827" max="827" width="22" bestFit="1" customWidth="1"/>
    <col min="828" max="828" width="30.54296875" bestFit="1" customWidth="1"/>
    <col min="829" max="829" width="21" bestFit="1" customWidth="1"/>
    <col min="830" max="830" width="25.453125" bestFit="1" customWidth="1"/>
    <col min="831" max="831" width="13.453125" bestFit="1" customWidth="1"/>
    <col min="832" max="832" width="12.08984375" bestFit="1" customWidth="1"/>
    <col min="833" max="833" width="26.08984375" bestFit="1" customWidth="1"/>
    <col min="834" max="834" width="22" bestFit="1" customWidth="1"/>
    <col min="835" max="835" width="15.453125" bestFit="1" customWidth="1"/>
    <col min="836" max="836" width="16.54296875" bestFit="1" customWidth="1"/>
    <col min="837" max="837" width="18.54296875" bestFit="1" customWidth="1"/>
    <col min="838" max="838" width="20.453125" bestFit="1" customWidth="1"/>
    <col min="839" max="839" width="16.90625" bestFit="1" customWidth="1"/>
    <col min="840" max="840" width="14.90625" bestFit="1" customWidth="1"/>
    <col min="841" max="841" width="19.90625" bestFit="1" customWidth="1"/>
    <col min="842" max="842" width="16.54296875" bestFit="1" customWidth="1"/>
    <col min="843" max="843" width="26.90625" bestFit="1" customWidth="1"/>
    <col min="844" max="844" width="17" bestFit="1" customWidth="1"/>
    <col min="845" max="845" width="14.54296875" bestFit="1" customWidth="1"/>
    <col min="846" max="846" width="12.54296875" bestFit="1" customWidth="1"/>
    <col min="847" max="847" width="26.453125" bestFit="1" customWidth="1"/>
    <col min="848" max="848" width="17.54296875" bestFit="1" customWidth="1"/>
    <col min="849" max="849" width="14.453125" bestFit="1" customWidth="1"/>
    <col min="850" max="850" width="12.54296875" bestFit="1" customWidth="1"/>
    <col min="851" max="851" width="31.453125" bestFit="1" customWidth="1"/>
    <col min="852" max="852" width="11.54296875" bestFit="1" customWidth="1"/>
    <col min="853" max="853" width="25.54296875" bestFit="1" customWidth="1"/>
    <col min="854" max="854" width="15.453125" bestFit="1" customWidth="1"/>
    <col min="855" max="855" width="12.453125" bestFit="1" customWidth="1"/>
    <col min="856" max="856" width="21" bestFit="1" customWidth="1"/>
    <col min="857" max="857" width="16.453125" bestFit="1" customWidth="1"/>
    <col min="858" max="858" width="25.453125" bestFit="1" customWidth="1"/>
    <col min="859" max="859" width="11.54296875" bestFit="1" customWidth="1"/>
    <col min="860" max="860" width="14.90625" bestFit="1" customWidth="1"/>
    <col min="861" max="861" width="12.54296875" bestFit="1" customWidth="1"/>
  </cols>
  <sheetData>
    <row r="1" spans="1:3" x14ac:dyDescent="0.35">
      <c r="A1" s="7" t="s">
        <v>76</v>
      </c>
      <c r="C1" s="7" t="s">
        <v>77</v>
      </c>
    </row>
    <row r="2" spans="1:3" x14ac:dyDescent="0.35">
      <c r="A2" s="6" t="s">
        <v>1218</v>
      </c>
      <c r="C2" s="6" t="s">
        <v>1224</v>
      </c>
    </row>
    <row r="3" spans="1:3" x14ac:dyDescent="0.35">
      <c r="A3" s="6" t="s">
        <v>1219</v>
      </c>
      <c r="C3" s="6" t="s">
        <v>1225</v>
      </c>
    </row>
    <row r="4" spans="1:3" x14ac:dyDescent="0.35">
      <c r="A4" s="6" t="s">
        <v>1220</v>
      </c>
      <c r="C4" s="6" t="s">
        <v>1240</v>
      </c>
    </row>
    <row r="5" spans="1:3" x14ac:dyDescent="0.35">
      <c r="A5" s="6" t="s">
        <v>1238</v>
      </c>
      <c r="C5" s="6" t="s">
        <v>1226</v>
      </c>
    </row>
    <row r="6" spans="1:3" x14ac:dyDescent="0.35">
      <c r="A6" s="6" t="s">
        <v>1235</v>
      </c>
      <c r="C6" s="6" t="s">
        <v>1227</v>
      </c>
    </row>
    <row r="7" spans="1:3" x14ac:dyDescent="0.35">
      <c r="A7" s="6" t="s">
        <v>1221</v>
      </c>
      <c r="C7" s="6" t="s">
        <v>1228</v>
      </c>
    </row>
    <row r="8" spans="1:3" x14ac:dyDescent="0.35">
      <c r="A8" s="6" t="s">
        <v>1222</v>
      </c>
      <c r="C8" s="6" t="s">
        <v>1229</v>
      </c>
    </row>
    <row r="9" spans="1:3" x14ac:dyDescent="0.35">
      <c r="A9" s="6" t="s">
        <v>1234</v>
      </c>
      <c r="C9" s="6" t="s">
        <v>1230</v>
      </c>
    </row>
    <row r="10" spans="1:3" x14ac:dyDescent="0.35">
      <c r="A10" s="6" t="s">
        <v>1237</v>
      </c>
      <c r="C10" s="6" t="s">
        <v>1231</v>
      </c>
    </row>
    <row r="11" spans="1:3" x14ac:dyDescent="0.35">
      <c r="A11" s="6" t="s">
        <v>1265</v>
      </c>
      <c r="C11" s="6" t="s">
        <v>1239</v>
      </c>
    </row>
    <row r="12" spans="1:3" x14ac:dyDescent="0.35">
      <c r="A12" s="6" t="s">
        <v>1266</v>
      </c>
      <c r="C12" s="6" t="s">
        <v>1232</v>
      </c>
    </row>
    <row r="13" spans="1:3" x14ac:dyDescent="0.35">
      <c r="A13" s="6" t="s">
        <v>1267</v>
      </c>
      <c r="C13" s="6" t="s">
        <v>1233</v>
      </c>
    </row>
    <row r="14" spans="1:3" x14ac:dyDescent="0.35">
      <c r="C14" s="6" t="s">
        <v>1268</v>
      </c>
    </row>
    <row r="15" spans="1:3" x14ac:dyDescent="0.35">
      <c r="C15" s="6" t="s">
        <v>1269</v>
      </c>
    </row>
    <row r="16" spans="1:3" x14ac:dyDescent="0.35">
      <c r="C16" s="6" t="s">
        <v>1270</v>
      </c>
    </row>
    <row r="17" spans="1:12" x14ac:dyDescent="0.35">
      <c r="C17" s="6" t="s">
        <v>1271</v>
      </c>
    </row>
    <row r="18" spans="1:12" x14ac:dyDescent="0.35">
      <c r="C18" s="6" t="s">
        <v>1272</v>
      </c>
    </row>
    <row r="19" spans="1:12" x14ac:dyDescent="0.35">
      <c r="C19" s="6" t="s">
        <v>1273</v>
      </c>
    </row>
    <row r="20" spans="1:12" x14ac:dyDescent="0.35">
      <c r="I20">
        <v>112</v>
      </c>
      <c r="K20" s="23" t="s">
        <v>1254</v>
      </c>
      <c r="L20" t="s">
        <v>1257</v>
      </c>
    </row>
    <row r="21" spans="1:12" x14ac:dyDescent="0.35">
      <c r="H21" t="s">
        <v>1378</v>
      </c>
      <c r="I21">
        <f>690-112+51</f>
        <v>629</v>
      </c>
      <c r="K21" s="24" t="s">
        <v>1255</v>
      </c>
    </row>
    <row r="22" spans="1:12" x14ac:dyDescent="0.35">
      <c r="A22" s="23" t="s">
        <v>1254</v>
      </c>
      <c r="B22" t="s">
        <v>1256</v>
      </c>
      <c r="D22" s="23" t="s">
        <v>1254</v>
      </c>
      <c r="E22" t="s">
        <v>1256</v>
      </c>
      <c r="F22" t="s">
        <v>1257</v>
      </c>
      <c r="H22" s="23" t="s">
        <v>1254</v>
      </c>
      <c r="I22" t="s">
        <v>1257</v>
      </c>
    </row>
    <row r="23" spans="1:12" x14ac:dyDescent="0.35">
      <c r="A23" s="24" t="s">
        <v>758</v>
      </c>
      <c r="B23">
        <v>1</v>
      </c>
      <c r="D23" s="24" t="s">
        <v>23</v>
      </c>
      <c r="E23">
        <v>7</v>
      </c>
      <c r="F23">
        <v>7</v>
      </c>
      <c r="H23" s="24" t="s">
        <v>253</v>
      </c>
      <c r="I23">
        <v>2</v>
      </c>
    </row>
    <row r="24" spans="1:12" x14ac:dyDescent="0.35">
      <c r="A24" s="24" t="s">
        <v>1113</v>
      </c>
      <c r="B24">
        <v>2</v>
      </c>
      <c r="D24" s="25" t="s">
        <v>161</v>
      </c>
      <c r="E24">
        <v>1</v>
      </c>
      <c r="F24">
        <v>1</v>
      </c>
      <c r="H24" s="24" t="s">
        <v>431</v>
      </c>
      <c r="I24">
        <v>2</v>
      </c>
    </row>
    <row r="25" spans="1:12" x14ac:dyDescent="0.35">
      <c r="A25" s="24" t="s">
        <v>23</v>
      </c>
      <c r="B25">
        <v>7</v>
      </c>
      <c r="D25" s="25" t="s">
        <v>25</v>
      </c>
      <c r="E25">
        <v>1</v>
      </c>
      <c r="F25">
        <v>1</v>
      </c>
      <c r="H25" s="24" t="s">
        <v>269</v>
      </c>
      <c r="I25">
        <v>3</v>
      </c>
    </row>
    <row r="26" spans="1:12" x14ac:dyDescent="0.35">
      <c r="A26" s="24" t="s">
        <v>780</v>
      </c>
      <c r="B26">
        <v>3</v>
      </c>
      <c r="D26" s="25" t="s">
        <v>1114</v>
      </c>
      <c r="E26">
        <v>1</v>
      </c>
      <c r="F26">
        <v>1</v>
      </c>
      <c r="H26" s="24" t="s">
        <v>112</v>
      </c>
      <c r="I26">
        <v>2</v>
      </c>
    </row>
    <row r="27" spans="1:12" x14ac:dyDescent="0.35">
      <c r="A27" s="24" t="s">
        <v>1116</v>
      </c>
      <c r="B27">
        <v>1</v>
      </c>
      <c r="D27" s="25" t="s">
        <v>22</v>
      </c>
      <c r="E27">
        <v>1</v>
      </c>
      <c r="F27">
        <v>1</v>
      </c>
      <c r="H27" s="24" t="s">
        <v>856</v>
      </c>
      <c r="I27">
        <v>2</v>
      </c>
    </row>
    <row r="28" spans="1:12" x14ac:dyDescent="0.35">
      <c r="A28" s="24" t="s">
        <v>784</v>
      </c>
      <c r="B28">
        <v>4</v>
      </c>
      <c r="D28" s="25" t="s">
        <v>1162</v>
      </c>
      <c r="E28">
        <v>1</v>
      </c>
      <c r="F28">
        <v>1</v>
      </c>
      <c r="H28" s="24" t="s">
        <v>648</v>
      </c>
      <c r="I28">
        <v>2</v>
      </c>
    </row>
    <row r="29" spans="1:12" x14ac:dyDescent="0.35">
      <c r="A29" s="24" t="s">
        <v>27</v>
      </c>
      <c r="B29">
        <v>5</v>
      </c>
      <c r="D29" s="25" t="s">
        <v>162</v>
      </c>
      <c r="E29">
        <v>1</v>
      </c>
      <c r="F29">
        <v>1</v>
      </c>
      <c r="H29" s="24" t="s">
        <v>243</v>
      </c>
      <c r="I29">
        <v>4</v>
      </c>
    </row>
    <row r="30" spans="1:12" x14ac:dyDescent="0.35">
      <c r="A30" s="24" t="s">
        <v>788</v>
      </c>
      <c r="B30">
        <v>4</v>
      </c>
      <c r="D30" s="25" t="s">
        <v>160</v>
      </c>
      <c r="E30">
        <v>1</v>
      </c>
      <c r="F30">
        <v>1</v>
      </c>
      <c r="H30" s="24" t="s">
        <v>455</v>
      </c>
      <c r="I30">
        <v>2</v>
      </c>
    </row>
    <row r="31" spans="1:12" x14ac:dyDescent="0.35">
      <c r="A31" s="24" t="s">
        <v>29</v>
      </c>
      <c r="B31">
        <v>4</v>
      </c>
      <c r="D31" s="24" t="s">
        <v>536</v>
      </c>
      <c r="E31">
        <v>12</v>
      </c>
      <c r="F31">
        <v>12</v>
      </c>
      <c r="H31" s="24" t="s">
        <v>457</v>
      </c>
      <c r="I31">
        <v>2</v>
      </c>
    </row>
    <row r="32" spans="1:12" x14ac:dyDescent="0.35">
      <c r="A32" s="24" t="s">
        <v>792</v>
      </c>
      <c r="B32">
        <v>6</v>
      </c>
      <c r="D32" s="25" t="s">
        <v>542</v>
      </c>
      <c r="E32">
        <v>1</v>
      </c>
      <c r="F32">
        <v>1</v>
      </c>
      <c r="H32" s="24" t="s">
        <v>649</v>
      </c>
      <c r="I32">
        <v>2</v>
      </c>
    </row>
    <row r="33" spans="1:9" x14ac:dyDescent="0.35">
      <c r="A33" s="24" t="s">
        <v>31</v>
      </c>
      <c r="B33">
        <v>6</v>
      </c>
      <c r="D33" s="25" t="s">
        <v>535</v>
      </c>
      <c r="E33">
        <v>1</v>
      </c>
      <c r="F33">
        <v>1</v>
      </c>
      <c r="H33" s="24" t="s">
        <v>565</v>
      </c>
      <c r="I33">
        <v>3</v>
      </c>
    </row>
    <row r="34" spans="1:9" x14ac:dyDescent="0.35">
      <c r="A34" s="24" t="s">
        <v>799</v>
      </c>
      <c r="B34">
        <v>5</v>
      </c>
      <c r="D34" s="25" t="s">
        <v>538</v>
      </c>
      <c r="E34">
        <v>1</v>
      </c>
      <c r="F34">
        <v>1</v>
      </c>
      <c r="H34" s="24" t="s">
        <v>586</v>
      </c>
      <c r="I34">
        <v>3</v>
      </c>
    </row>
    <row r="35" spans="1:9" x14ac:dyDescent="0.35">
      <c r="A35" s="24" t="s">
        <v>762</v>
      </c>
      <c r="B35">
        <v>1</v>
      </c>
      <c r="D35" s="25" t="s">
        <v>539</v>
      </c>
      <c r="E35">
        <v>1</v>
      </c>
      <c r="F35">
        <v>1</v>
      </c>
      <c r="H35" s="24" t="s">
        <v>300</v>
      </c>
      <c r="I35">
        <v>2</v>
      </c>
    </row>
    <row r="36" spans="1:9" x14ac:dyDescent="0.35">
      <c r="A36" s="24" t="s">
        <v>469</v>
      </c>
      <c r="B36">
        <v>3</v>
      </c>
      <c r="D36" s="25" t="s">
        <v>540</v>
      </c>
      <c r="E36">
        <v>1</v>
      </c>
      <c r="F36">
        <v>1</v>
      </c>
      <c r="H36" s="24" t="s">
        <v>120</v>
      </c>
      <c r="I36">
        <v>2</v>
      </c>
    </row>
    <row r="37" spans="1:9" x14ac:dyDescent="0.35">
      <c r="A37" s="24" t="s">
        <v>536</v>
      </c>
      <c r="B37">
        <v>12</v>
      </c>
      <c r="D37" s="25" t="s">
        <v>541</v>
      </c>
      <c r="E37">
        <v>1</v>
      </c>
      <c r="F37">
        <v>1</v>
      </c>
      <c r="H37" s="24" t="s">
        <v>228</v>
      </c>
      <c r="I37">
        <v>2</v>
      </c>
    </row>
    <row r="38" spans="1:9" x14ac:dyDescent="0.35">
      <c r="A38" s="24" t="s">
        <v>471</v>
      </c>
      <c r="B38">
        <v>5</v>
      </c>
      <c r="D38" s="25" t="s">
        <v>543</v>
      </c>
      <c r="E38">
        <v>1</v>
      </c>
      <c r="F38">
        <v>1</v>
      </c>
      <c r="H38" s="24" t="s">
        <v>503</v>
      </c>
      <c r="I38">
        <v>2</v>
      </c>
    </row>
    <row r="39" spans="1:9" x14ac:dyDescent="0.35">
      <c r="A39" s="24" t="s">
        <v>545</v>
      </c>
      <c r="B39">
        <v>5</v>
      </c>
      <c r="D39" s="25" t="s">
        <v>1026</v>
      </c>
      <c r="E39">
        <v>1</v>
      </c>
      <c r="F39">
        <v>1</v>
      </c>
      <c r="H39" s="24" t="s">
        <v>53</v>
      </c>
      <c r="I39">
        <v>2</v>
      </c>
    </row>
    <row r="40" spans="1:9" x14ac:dyDescent="0.35">
      <c r="A40" s="24" t="s">
        <v>1083</v>
      </c>
      <c r="B40">
        <v>4</v>
      </c>
      <c r="D40" s="25" t="s">
        <v>537</v>
      </c>
      <c r="E40">
        <v>1</v>
      </c>
      <c r="F40">
        <v>1</v>
      </c>
      <c r="H40" s="24" t="s">
        <v>771</v>
      </c>
      <c r="I40">
        <v>2</v>
      </c>
    </row>
    <row r="41" spans="1:9" x14ac:dyDescent="0.35">
      <c r="A41" s="24" t="s">
        <v>554</v>
      </c>
      <c r="B41">
        <v>2</v>
      </c>
      <c r="D41" s="25" t="s">
        <v>1288</v>
      </c>
      <c r="E41">
        <v>1</v>
      </c>
      <c r="F41">
        <v>1</v>
      </c>
      <c r="H41" s="24" t="s">
        <v>149</v>
      </c>
      <c r="I41">
        <v>2</v>
      </c>
    </row>
    <row r="42" spans="1:9" x14ac:dyDescent="0.35">
      <c r="A42" s="24" t="s">
        <v>557</v>
      </c>
      <c r="B42">
        <v>4</v>
      </c>
      <c r="D42" s="25" t="s">
        <v>1379</v>
      </c>
      <c r="E42">
        <v>1</v>
      </c>
      <c r="F42">
        <v>1</v>
      </c>
      <c r="H42" s="24" t="s">
        <v>563</v>
      </c>
      <c r="I42">
        <v>2</v>
      </c>
    </row>
    <row r="43" spans="1:9" x14ac:dyDescent="0.35">
      <c r="A43" s="24" t="s">
        <v>560</v>
      </c>
      <c r="B43">
        <v>1</v>
      </c>
      <c r="D43" s="25" t="s">
        <v>1287</v>
      </c>
      <c r="E43">
        <v>1</v>
      </c>
      <c r="F43">
        <v>1</v>
      </c>
      <c r="H43" s="24" t="s">
        <v>107</v>
      </c>
      <c r="I43">
        <v>3</v>
      </c>
    </row>
    <row r="44" spans="1:9" x14ac:dyDescent="0.35">
      <c r="A44" s="24" t="s">
        <v>562</v>
      </c>
      <c r="B44">
        <v>5</v>
      </c>
      <c r="D44" s="24" t="s">
        <v>570</v>
      </c>
      <c r="E44">
        <v>10</v>
      </c>
      <c r="F44">
        <v>10</v>
      </c>
      <c r="H44" s="24" t="s">
        <v>101</v>
      </c>
      <c r="I44">
        <v>3</v>
      </c>
    </row>
    <row r="45" spans="1:9" x14ac:dyDescent="0.35">
      <c r="A45" s="24" t="s">
        <v>760</v>
      </c>
      <c r="B45">
        <v>3</v>
      </c>
      <c r="D45" s="25" t="s">
        <v>1159</v>
      </c>
      <c r="E45">
        <v>1</v>
      </c>
      <c r="F45">
        <v>1</v>
      </c>
      <c r="H45" s="24" t="s">
        <v>700</v>
      </c>
      <c r="I45">
        <v>2</v>
      </c>
    </row>
    <row r="46" spans="1:9" x14ac:dyDescent="0.35">
      <c r="A46" s="24" t="s">
        <v>567</v>
      </c>
      <c r="B46">
        <v>1</v>
      </c>
      <c r="D46" s="25" t="s">
        <v>569</v>
      </c>
      <c r="E46">
        <v>1</v>
      </c>
      <c r="F46">
        <v>1</v>
      </c>
      <c r="H46" s="24" t="s">
        <v>346</v>
      </c>
      <c r="I46">
        <v>2</v>
      </c>
    </row>
    <row r="47" spans="1:9" x14ac:dyDescent="0.35">
      <c r="A47" s="24" t="s">
        <v>570</v>
      </c>
      <c r="B47">
        <v>10</v>
      </c>
      <c r="D47" s="25" t="s">
        <v>571</v>
      </c>
      <c r="E47">
        <v>1</v>
      </c>
      <c r="F47">
        <v>1</v>
      </c>
      <c r="H47" s="24" t="s">
        <v>73</v>
      </c>
      <c r="I47">
        <v>2</v>
      </c>
    </row>
    <row r="48" spans="1:9" x14ac:dyDescent="0.35">
      <c r="A48" s="24" t="s">
        <v>576</v>
      </c>
      <c r="B48">
        <v>3</v>
      </c>
      <c r="D48" s="25" t="s">
        <v>572</v>
      </c>
      <c r="E48">
        <v>1</v>
      </c>
      <c r="F48">
        <v>1</v>
      </c>
      <c r="H48" s="24" t="s">
        <v>25</v>
      </c>
      <c r="I48">
        <v>2</v>
      </c>
    </row>
    <row r="49" spans="1:9" x14ac:dyDescent="0.35">
      <c r="A49" s="24" t="s">
        <v>580</v>
      </c>
      <c r="B49">
        <v>3</v>
      </c>
      <c r="D49" s="25" t="s">
        <v>1025</v>
      </c>
      <c r="E49">
        <v>1</v>
      </c>
      <c r="F49">
        <v>1</v>
      </c>
      <c r="H49" s="24" t="s">
        <v>599</v>
      </c>
      <c r="I49">
        <v>2</v>
      </c>
    </row>
    <row r="50" spans="1:9" x14ac:dyDescent="0.35">
      <c r="A50" s="24" t="s">
        <v>579</v>
      </c>
      <c r="B50">
        <v>2</v>
      </c>
      <c r="D50" s="25" t="s">
        <v>573</v>
      </c>
      <c r="E50">
        <v>1</v>
      </c>
      <c r="F50">
        <v>1</v>
      </c>
      <c r="H50" s="24" t="s">
        <v>1297</v>
      </c>
      <c r="I50">
        <v>2</v>
      </c>
    </row>
    <row r="51" spans="1:9" x14ac:dyDescent="0.35">
      <c r="A51" s="24" t="s">
        <v>1082</v>
      </c>
      <c r="B51">
        <v>1</v>
      </c>
      <c r="D51" s="25" t="s">
        <v>553</v>
      </c>
      <c r="E51">
        <v>1</v>
      </c>
      <c r="F51">
        <v>1</v>
      </c>
      <c r="H51" s="24" t="s">
        <v>278</v>
      </c>
      <c r="I51">
        <v>2</v>
      </c>
    </row>
    <row r="52" spans="1:9" x14ac:dyDescent="0.35">
      <c r="A52" s="24" t="s">
        <v>584</v>
      </c>
      <c r="B52">
        <v>3</v>
      </c>
      <c r="D52" s="25" t="s">
        <v>1290</v>
      </c>
      <c r="E52">
        <v>1</v>
      </c>
      <c r="F52">
        <v>1</v>
      </c>
      <c r="H52" s="24" t="s">
        <v>710</v>
      </c>
      <c r="I52">
        <v>2</v>
      </c>
    </row>
    <row r="53" spans="1:9" x14ac:dyDescent="0.35">
      <c r="A53" s="24" t="s">
        <v>505</v>
      </c>
      <c r="B53">
        <v>2</v>
      </c>
      <c r="D53" s="25" t="s">
        <v>1291</v>
      </c>
      <c r="E53">
        <v>1</v>
      </c>
      <c r="F53">
        <v>1</v>
      </c>
      <c r="H53" s="24" t="s">
        <v>842</v>
      </c>
      <c r="I53">
        <v>2</v>
      </c>
    </row>
    <row r="54" spans="1:9" x14ac:dyDescent="0.35">
      <c r="A54" s="24" t="s">
        <v>587</v>
      </c>
      <c r="B54">
        <v>1</v>
      </c>
      <c r="D54" s="25" t="s">
        <v>1289</v>
      </c>
      <c r="E54">
        <v>1</v>
      </c>
      <c r="F54">
        <v>1</v>
      </c>
      <c r="H54" s="24" t="s">
        <v>48</v>
      </c>
      <c r="I54">
        <v>2</v>
      </c>
    </row>
    <row r="55" spans="1:9" x14ac:dyDescent="0.35">
      <c r="A55" s="24" t="s">
        <v>506</v>
      </c>
      <c r="B55">
        <v>4</v>
      </c>
      <c r="D55" s="24" t="s">
        <v>510</v>
      </c>
      <c r="E55">
        <v>7</v>
      </c>
      <c r="F55">
        <v>7</v>
      </c>
      <c r="H55" s="24" t="s">
        <v>727</v>
      </c>
      <c r="I55">
        <v>2</v>
      </c>
    </row>
    <row r="56" spans="1:9" x14ac:dyDescent="0.35">
      <c r="A56" s="24" t="s">
        <v>1081</v>
      </c>
      <c r="B56">
        <v>1</v>
      </c>
      <c r="D56" s="25" t="s">
        <v>514</v>
      </c>
      <c r="E56">
        <v>1</v>
      </c>
      <c r="F56">
        <v>1</v>
      </c>
      <c r="H56" s="24" t="s">
        <v>1053</v>
      </c>
      <c r="I56">
        <v>4</v>
      </c>
    </row>
    <row r="57" spans="1:9" x14ac:dyDescent="0.35">
      <c r="A57" s="24" t="s">
        <v>589</v>
      </c>
      <c r="B57">
        <v>3</v>
      </c>
      <c r="D57" s="25" t="s">
        <v>511</v>
      </c>
      <c r="E57">
        <v>1</v>
      </c>
      <c r="F57">
        <v>1</v>
      </c>
      <c r="H57" s="24" t="s">
        <v>418</v>
      </c>
      <c r="I57">
        <v>2</v>
      </c>
    </row>
    <row r="58" spans="1:9" x14ac:dyDescent="0.35">
      <c r="A58" s="24" t="s">
        <v>763</v>
      </c>
      <c r="B58">
        <v>2</v>
      </c>
      <c r="D58" s="25" t="s">
        <v>512</v>
      </c>
      <c r="E58">
        <v>1</v>
      </c>
      <c r="F58">
        <v>1</v>
      </c>
      <c r="H58" s="24" t="s">
        <v>976</v>
      </c>
      <c r="I58">
        <v>2</v>
      </c>
    </row>
    <row r="59" spans="1:9" x14ac:dyDescent="0.35">
      <c r="A59" s="24" t="s">
        <v>507</v>
      </c>
      <c r="B59">
        <v>3</v>
      </c>
      <c r="D59" s="25" t="s">
        <v>509</v>
      </c>
      <c r="E59">
        <v>1</v>
      </c>
      <c r="F59">
        <v>1</v>
      </c>
      <c r="H59" s="24" t="s">
        <v>494</v>
      </c>
      <c r="I59">
        <v>2</v>
      </c>
    </row>
    <row r="60" spans="1:9" x14ac:dyDescent="0.35">
      <c r="A60" s="24" t="s">
        <v>592</v>
      </c>
      <c r="B60">
        <v>4</v>
      </c>
      <c r="D60" s="25" t="s">
        <v>523</v>
      </c>
      <c r="E60">
        <v>1</v>
      </c>
      <c r="F60">
        <v>1</v>
      </c>
      <c r="H60" s="24" t="s">
        <v>97</v>
      </c>
      <c r="I60">
        <v>2</v>
      </c>
    </row>
    <row r="61" spans="1:9" x14ac:dyDescent="0.35">
      <c r="A61" s="24" t="s">
        <v>510</v>
      </c>
      <c r="B61">
        <v>7</v>
      </c>
      <c r="D61" s="25" t="s">
        <v>522</v>
      </c>
      <c r="E61">
        <v>1</v>
      </c>
      <c r="F61">
        <v>1</v>
      </c>
      <c r="H61" s="24" t="s">
        <v>296</v>
      </c>
      <c r="I61">
        <v>2</v>
      </c>
    </row>
    <row r="62" spans="1:9" x14ac:dyDescent="0.35">
      <c r="A62" s="24" t="s">
        <v>597</v>
      </c>
      <c r="B62">
        <v>2</v>
      </c>
      <c r="D62" s="25" t="s">
        <v>513</v>
      </c>
      <c r="E62">
        <v>1</v>
      </c>
      <c r="F62">
        <v>1</v>
      </c>
      <c r="H62" s="24" t="s">
        <v>129</v>
      </c>
      <c r="I62">
        <v>2</v>
      </c>
    </row>
    <row r="63" spans="1:9" x14ac:dyDescent="0.35">
      <c r="A63" s="24" t="s">
        <v>595</v>
      </c>
      <c r="B63">
        <v>1</v>
      </c>
      <c r="D63" s="24" t="s">
        <v>767</v>
      </c>
      <c r="E63">
        <v>13</v>
      </c>
      <c r="F63">
        <v>13</v>
      </c>
      <c r="H63" s="24" t="s">
        <v>533</v>
      </c>
      <c r="I63">
        <v>3</v>
      </c>
    </row>
    <row r="64" spans="1:9" x14ac:dyDescent="0.35">
      <c r="A64" s="24" t="s">
        <v>601</v>
      </c>
      <c r="B64">
        <v>1</v>
      </c>
      <c r="D64" s="25" t="s">
        <v>1109</v>
      </c>
      <c r="E64">
        <v>1</v>
      </c>
      <c r="F64">
        <v>1</v>
      </c>
      <c r="H64" s="24" t="s">
        <v>713</v>
      </c>
      <c r="I64">
        <v>2</v>
      </c>
    </row>
    <row r="65" spans="1:9" x14ac:dyDescent="0.35">
      <c r="A65" s="24" t="s">
        <v>598</v>
      </c>
      <c r="B65">
        <v>3</v>
      </c>
      <c r="D65" s="25" t="s">
        <v>766</v>
      </c>
      <c r="E65">
        <v>1</v>
      </c>
      <c r="F65">
        <v>1</v>
      </c>
      <c r="H65" s="24" t="s">
        <v>512</v>
      </c>
      <c r="I65">
        <v>2</v>
      </c>
    </row>
    <row r="66" spans="1:9" x14ac:dyDescent="0.35">
      <c r="A66" s="24" t="s">
        <v>603</v>
      </c>
      <c r="B66">
        <v>4</v>
      </c>
      <c r="D66" s="25" t="s">
        <v>768</v>
      </c>
      <c r="E66">
        <v>1</v>
      </c>
      <c r="F66">
        <v>1</v>
      </c>
      <c r="H66" s="24" t="s">
        <v>736</v>
      </c>
      <c r="I66">
        <v>2</v>
      </c>
    </row>
    <row r="67" spans="1:9" x14ac:dyDescent="0.35">
      <c r="A67" s="24" t="s">
        <v>606</v>
      </c>
      <c r="B67">
        <v>4</v>
      </c>
      <c r="D67" s="25" t="s">
        <v>770</v>
      </c>
      <c r="E67">
        <v>1</v>
      </c>
      <c r="F67">
        <v>1</v>
      </c>
      <c r="H67" s="24" t="s">
        <v>134</v>
      </c>
      <c r="I67">
        <v>2</v>
      </c>
    </row>
    <row r="68" spans="1:9" x14ac:dyDescent="0.35">
      <c r="A68" s="24" t="s">
        <v>761</v>
      </c>
      <c r="B68">
        <v>2</v>
      </c>
      <c r="D68" s="25" t="s">
        <v>1101</v>
      </c>
      <c r="E68">
        <v>1</v>
      </c>
      <c r="F68">
        <v>1</v>
      </c>
      <c r="H68" s="24" t="s">
        <v>33</v>
      </c>
      <c r="I68">
        <v>2</v>
      </c>
    </row>
    <row r="69" spans="1:9" x14ac:dyDescent="0.35">
      <c r="A69" s="24" t="s">
        <v>610</v>
      </c>
      <c r="B69">
        <v>1</v>
      </c>
      <c r="D69" s="25" t="s">
        <v>769</v>
      </c>
      <c r="E69">
        <v>1</v>
      </c>
      <c r="F69">
        <v>1</v>
      </c>
      <c r="H69" s="24" t="s">
        <v>705</v>
      </c>
      <c r="I69">
        <v>2</v>
      </c>
    </row>
    <row r="70" spans="1:9" x14ac:dyDescent="0.35">
      <c r="A70" s="24" t="s">
        <v>767</v>
      </c>
      <c r="B70">
        <v>13</v>
      </c>
      <c r="D70" s="25" t="s">
        <v>1106</v>
      </c>
      <c r="E70">
        <v>1</v>
      </c>
      <c r="F70">
        <v>1</v>
      </c>
      <c r="H70" s="24" t="s">
        <v>1255</v>
      </c>
      <c r="I70">
        <v>104</v>
      </c>
    </row>
    <row r="71" spans="1:9" x14ac:dyDescent="0.35">
      <c r="A71" s="24" t="s">
        <v>772</v>
      </c>
      <c r="B71">
        <v>1</v>
      </c>
      <c r="D71" s="25" t="s">
        <v>1107</v>
      </c>
      <c r="E71">
        <v>1</v>
      </c>
      <c r="F71">
        <v>1</v>
      </c>
    </row>
    <row r="72" spans="1:9" x14ac:dyDescent="0.35">
      <c r="A72" s="24" t="s">
        <v>774</v>
      </c>
      <c r="B72">
        <v>5</v>
      </c>
      <c r="D72" s="25" t="s">
        <v>1100</v>
      </c>
      <c r="E72">
        <v>1</v>
      </c>
      <c r="F72">
        <v>1</v>
      </c>
    </row>
    <row r="73" spans="1:9" x14ac:dyDescent="0.35">
      <c r="A73" s="24" t="s">
        <v>777</v>
      </c>
      <c r="B73">
        <v>2</v>
      </c>
      <c r="D73" s="25" t="s">
        <v>1108</v>
      </c>
      <c r="E73">
        <v>1</v>
      </c>
      <c r="F73">
        <v>1</v>
      </c>
    </row>
    <row r="74" spans="1:9" x14ac:dyDescent="0.35">
      <c r="A74" s="24" t="s">
        <v>805</v>
      </c>
      <c r="B74">
        <v>6</v>
      </c>
      <c r="D74" s="25" t="s">
        <v>1099</v>
      </c>
      <c r="E74">
        <v>1</v>
      </c>
      <c r="F74">
        <v>1</v>
      </c>
    </row>
    <row r="75" spans="1:9" x14ac:dyDescent="0.35">
      <c r="A75" s="24" t="s">
        <v>205</v>
      </c>
      <c r="B75">
        <v>3</v>
      </c>
      <c r="D75" s="25" t="s">
        <v>1340</v>
      </c>
      <c r="E75">
        <v>1</v>
      </c>
      <c r="F75">
        <v>1</v>
      </c>
    </row>
    <row r="76" spans="1:9" x14ac:dyDescent="0.35">
      <c r="A76" s="24" t="s">
        <v>198</v>
      </c>
      <c r="B76">
        <v>3</v>
      </c>
      <c r="D76" s="25" t="s">
        <v>1350</v>
      </c>
      <c r="E76">
        <v>1</v>
      </c>
      <c r="F76">
        <v>1</v>
      </c>
    </row>
    <row r="77" spans="1:9" x14ac:dyDescent="0.35">
      <c r="A77" s="24" t="s">
        <v>142</v>
      </c>
      <c r="B77">
        <v>2</v>
      </c>
      <c r="D77" s="24" t="s">
        <v>186</v>
      </c>
      <c r="E77">
        <v>7</v>
      </c>
      <c r="F77">
        <v>7</v>
      </c>
    </row>
    <row r="78" spans="1:9" x14ac:dyDescent="0.35">
      <c r="A78" s="24" t="s">
        <v>145</v>
      </c>
      <c r="B78">
        <v>1</v>
      </c>
      <c r="D78" s="25" t="s">
        <v>1095</v>
      </c>
      <c r="E78">
        <v>1</v>
      </c>
      <c r="F78">
        <v>1</v>
      </c>
    </row>
    <row r="79" spans="1:9" x14ac:dyDescent="0.35">
      <c r="A79" s="24" t="s">
        <v>108</v>
      </c>
      <c r="B79">
        <v>1</v>
      </c>
      <c r="D79" s="25" t="s">
        <v>185</v>
      </c>
      <c r="E79">
        <v>1</v>
      </c>
      <c r="F79">
        <v>1</v>
      </c>
    </row>
    <row r="80" spans="1:9" x14ac:dyDescent="0.35">
      <c r="A80" s="24" t="s">
        <v>383</v>
      </c>
      <c r="B80">
        <v>1</v>
      </c>
      <c r="D80" s="25" t="s">
        <v>1096</v>
      </c>
      <c r="E80">
        <v>1</v>
      </c>
      <c r="F80">
        <v>1</v>
      </c>
    </row>
    <row r="81" spans="1:6" x14ac:dyDescent="0.35">
      <c r="A81" s="24" t="s">
        <v>1142</v>
      </c>
      <c r="B81">
        <v>3</v>
      </c>
      <c r="D81" s="25" t="s">
        <v>1097</v>
      </c>
      <c r="E81">
        <v>1</v>
      </c>
      <c r="F81">
        <v>1</v>
      </c>
    </row>
    <row r="82" spans="1:6" x14ac:dyDescent="0.35">
      <c r="A82" s="24" t="s">
        <v>385</v>
      </c>
      <c r="B82">
        <v>1</v>
      </c>
      <c r="D82" s="25" t="s">
        <v>1098</v>
      </c>
      <c r="E82">
        <v>1</v>
      </c>
      <c r="F82">
        <v>1</v>
      </c>
    </row>
    <row r="83" spans="1:6" x14ac:dyDescent="0.35">
      <c r="A83" s="24" t="s">
        <v>264</v>
      </c>
      <c r="B83">
        <v>1</v>
      </c>
      <c r="D83" s="25" t="s">
        <v>1090</v>
      </c>
      <c r="E83">
        <v>1</v>
      </c>
      <c r="F83">
        <v>1</v>
      </c>
    </row>
    <row r="84" spans="1:6" x14ac:dyDescent="0.35">
      <c r="A84" s="24" t="s">
        <v>387</v>
      </c>
      <c r="B84">
        <v>2</v>
      </c>
      <c r="D84" s="25" t="s">
        <v>1331</v>
      </c>
      <c r="E84">
        <v>1</v>
      </c>
      <c r="F84">
        <v>1</v>
      </c>
    </row>
    <row r="85" spans="1:6" x14ac:dyDescent="0.35">
      <c r="A85" s="24" t="s">
        <v>227</v>
      </c>
      <c r="B85">
        <v>3</v>
      </c>
      <c r="D85" s="24" t="s">
        <v>921</v>
      </c>
      <c r="E85">
        <v>7</v>
      </c>
      <c r="F85">
        <v>7</v>
      </c>
    </row>
    <row r="86" spans="1:6" x14ac:dyDescent="0.35">
      <c r="A86" s="24" t="s">
        <v>70</v>
      </c>
      <c r="B86">
        <v>3</v>
      </c>
      <c r="D86" s="25" t="s">
        <v>924</v>
      </c>
      <c r="E86">
        <v>1</v>
      </c>
      <c r="F86">
        <v>1</v>
      </c>
    </row>
    <row r="87" spans="1:6" x14ac:dyDescent="0.35">
      <c r="A87" s="24" t="s">
        <v>72</v>
      </c>
      <c r="B87">
        <v>2</v>
      </c>
      <c r="D87" s="25" t="s">
        <v>243</v>
      </c>
      <c r="E87">
        <v>1</v>
      </c>
      <c r="F87">
        <v>1</v>
      </c>
    </row>
    <row r="88" spans="1:6" x14ac:dyDescent="0.35">
      <c r="A88" s="24" t="s">
        <v>137</v>
      </c>
      <c r="B88">
        <v>2</v>
      </c>
      <c r="D88" s="25" t="s">
        <v>925</v>
      </c>
      <c r="E88">
        <v>1</v>
      </c>
      <c r="F88">
        <v>1</v>
      </c>
    </row>
    <row r="89" spans="1:6" x14ac:dyDescent="0.35">
      <c r="A89" s="24" t="s">
        <v>75</v>
      </c>
      <c r="B89">
        <v>2</v>
      </c>
      <c r="D89" s="25" t="s">
        <v>923</v>
      </c>
      <c r="E89">
        <v>1</v>
      </c>
      <c r="F89">
        <v>1</v>
      </c>
    </row>
    <row r="90" spans="1:6" x14ac:dyDescent="0.35">
      <c r="A90" s="24" t="s">
        <v>140</v>
      </c>
      <c r="B90">
        <v>1</v>
      </c>
      <c r="D90" s="25" t="s">
        <v>922</v>
      </c>
      <c r="E90">
        <v>1</v>
      </c>
      <c r="F90">
        <v>1</v>
      </c>
    </row>
    <row r="91" spans="1:6" x14ac:dyDescent="0.35">
      <c r="A91" s="24" t="s">
        <v>528</v>
      </c>
      <c r="B91">
        <v>1</v>
      </c>
      <c r="D91" s="25" t="s">
        <v>1061</v>
      </c>
      <c r="E91">
        <v>1</v>
      </c>
      <c r="F91">
        <v>1</v>
      </c>
    </row>
    <row r="92" spans="1:6" x14ac:dyDescent="0.35">
      <c r="A92" s="24" t="s">
        <v>529</v>
      </c>
      <c r="B92">
        <v>1</v>
      </c>
      <c r="D92" s="25" t="s">
        <v>1060</v>
      </c>
      <c r="E92">
        <v>1</v>
      </c>
      <c r="F92">
        <v>1</v>
      </c>
    </row>
    <row r="93" spans="1:6" x14ac:dyDescent="0.35">
      <c r="A93" s="24" t="s">
        <v>532</v>
      </c>
      <c r="B93">
        <v>2</v>
      </c>
      <c r="D93" s="24" t="s">
        <v>150</v>
      </c>
      <c r="E93">
        <v>10</v>
      </c>
      <c r="F93">
        <v>10</v>
      </c>
    </row>
    <row r="94" spans="1:6" x14ac:dyDescent="0.35">
      <c r="A94" s="24" t="s">
        <v>516</v>
      </c>
      <c r="B94">
        <v>3</v>
      </c>
      <c r="D94" s="25" t="s">
        <v>1149</v>
      </c>
      <c r="E94">
        <v>1</v>
      </c>
      <c r="F94">
        <v>1</v>
      </c>
    </row>
    <row r="95" spans="1:6" x14ac:dyDescent="0.35">
      <c r="A95" s="24" t="s">
        <v>518</v>
      </c>
      <c r="B95">
        <v>1</v>
      </c>
      <c r="D95" s="25" t="s">
        <v>153</v>
      </c>
      <c r="E95">
        <v>1</v>
      </c>
      <c r="F95">
        <v>1</v>
      </c>
    </row>
    <row r="96" spans="1:6" x14ac:dyDescent="0.35">
      <c r="A96" s="24" t="s">
        <v>525</v>
      </c>
      <c r="B96">
        <v>2</v>
      </c>
      <c r="D96" s="25" t="s">
        <v>166</v>
      </c>
      <c r="E96">
        <v>1</v>
      </c>
      <c r="F96">
        <v>1</v>
      </c>
    </row>
    <row r="97" spans="1:6" x14ac:dyDescent="0.35">
      <c r="A97" s="24" t="s">
        <v>1134</v>
      </c>
      <c r="B97">
        <v>3</v>
      </c>
      <c r="D97" s="25" t="s">
        <v>120</v>
      </c>
      <c r="E97">
        <v>1</v>
      </c>
      <c r="F97">
        <v>1</v>
      </c>
    </row>
    <row r="98" spans="1:6" x14ac:dyDescent="0.35">
      <c r="A98" s="24" t="s">
        <v>201</v>
      </c>
      <c r="B98">
        <v>3</v>
      </c>
      <c r="D98" s="25" t="s">
        <v>152</v>
      </c>
      <c r="E98">
        <v>1</v>
      </c>
      <c r="F98">
        <v>1</v>
      </c>
    </row>
    <row r="99" spans="1:6" x14ac:dyDescent="0.35">
      <c r="A99" s="24" t="s">
        <v>1141</v>
      </c>
      <c r="B99">
        <v>1</v>
      </c>
      <c r="D99" s="25" t="s">
        <v>151</v>
      </c>
      <c r="E99">
        <v>1</v>
      </c>
      <c r="F99">
        <v>1</v>
      </c>
    </row>
    <row r="100" spans="1:6" x14ac:dyDescent="0.35">
      <c r="A100" s="24" t="s">
        <v>208</v>
      </c>
      <c r="B100">
        <v>2</v>
      </c>
      <c r="D100" s="25" t="s">
        <v>154</v>
      </c>
      <c r="E100">
        <v>1</v>
      </c>
      <c r="F100">
        <v>1</v>
      </c>
    </row>
    <row r="101" spans="1:6" x14ac:dyDescent="0.35">
      <c r="A101" s="24" t="s">
        <v>211</v>
      </c>
      <c r="B101">
        <v>1</v>
      </c>
      <c r="D101" s="25" t="s">
        <v>155</v>
      </c>
      <c r="E101">
        <v>1</v>
      </c>
      <c r="F101">
        <v>1</v>
      </c>
    </row>
    <row r="102" spans="1:6" x14ac:dyDescent="0.35">
      <c r="A102" s="24" t="s">
        <v>630</v>
      </c>
      <c r="B102">
        <v>2</v>
      </c>
      <c r="D102" s="25" t="s">
        <v>164</v>
      </c>
      <c r="E102">
        <v>1</v>
      </c>
      <c r="F102">
        <v>1</v>
      </c>
    </row>
    <row r="103" spans="1:6" x14ac:dyDescent="0.35">
      <c r="A103" s="24" t="s">
        <v>632</v>
      </c>
      <c r="B103">
        <v>1</v>
      </c>
      <c r="D103" s="25" t="s">
        <v>1327</v>
      </c>
      <c r="E103">
        <v>1</v>
      </c>
      <c r="F103">
        <v>1</v>
      </c>
    </row>
    <row r="104" spans="1:6" x14ac:dyDescent="0.35">
      <c r="A104" s="24" t="s">
        <v>634</v>
      </c>
      <c r="B104">
        <v>1</v>
      </c>
      <c r="D104" s="24" t="s">
        <v>213</v>
      </c>
      <c r="E104">
        <v>9</v>
      </c>
      <c r="F104">
        <v>9</v>
      </c>
    </row>
    <row r="105" spans="1:6" x14ac:dyDescent="0.35">
      <c r="A105" s="24" t="s">
        <v>636</v>
      </c>
      <c r="B105">
        <v>3</v>
      </c>
      <c r="D105" s="25" t="s">
        <v>1068</v>
      </c>
      <c r="E105">
        <v>1</v>
      </c>
      <c r="F105">
        <v>1</v>
      </c>
    </row>
    <row r="106" spans="1:6" x14ac:dyDescent="0.35">
      <c r="A106" s="24" t="s">
        <v>643</v>
      </c>
      <c r="B106">
        <v>3</v>
      </c>
      <c r="D106" s="25" t="s">
        <v>219</v>
      </c>
      <c r="E106">
        <v>1</v>
      </c>
      <c r="F106">
        <v>1</v>
      </c>
    </row>
    <row r="107" spans="1:6" x14ac:dyDescent="0.35">
      <c r="A107" s="24" t="s">
        <v>647</v>
      </c>
      <c r="B107">
        <v>3</v>
      </c>
      <c r="D107" s="25" t="s">
        <v>1069</v>
      </c>
      <c r="E107">
        <v>1</v>
      </c>
      <c r="F107">
        <v>1</v>
      </c>
    </row>
    <row r="108" spans="1:6" x14ac:dyDescent="0.35">
      <c r="A108" s="24" t="s">
        <v>656</v>
      </c>
      <c r="B108">
        <v>3</v>
      </c>
      <c r="D108" s="25" t="s">
        <v>215</v>
      </c>
      <c r="E108">
        <v>1</v>
      </c>
      <c r="F108">
        <v>1</v>
      </c>
    </row>
    <row r="109" spans="1:6" x14ac:dyDescent="0.35">
      <c r="A109" s="24" t="s">
        <v>659</v>
      </c>
      <c r="B109">
        <v>1</v>
      </c>
      <c r="D109" s="25" t="s">
        <v>217</v>
      </c>
      <c r="E109">
        <v>1</v>
      </c>
      <c r="F109">
        <v>1</v>
      </c>
    </row>
    <row r="110" spans="1:6" x14ac:dyDescent="0.35">
      <c r="A110" s="24" t="s">
        <v>661</v>
      </c>
      <c r="B110">
        <v>1</v>
      </c>
      <c r="D110" s="25" t="s">
        <v>214</v>
      </c>
      <c r="E110">
        <v>1</v>
      </c>
      <c r="F110">
        <v>1</v>
      </c>
    </row>
    <row r="111" spans="1:6" x14ac:dyDescent="0.35">
      <c r="A111" s="24" t="s">
        <v>663</v>
      </c>
      <c r="B111">
        <v>5</v>
      </c>
      <c r="D111" s="25" t="s">
        <v>212</v>
      </c>
      <c r="E111">
        <v>1</v>
      </c>
      <c r="F111">
        <v>1</v>
      </c>
    </row>
    <row r="112" spans="1:6" x14ac:dyDescent="0.35">
      <c r="A112" s="24" t="s">
        <v>667</v>
      </c>
      <c r="B112">
        <v>2</v>
      </c>
      <c r="D112" s="25" t="s">
        <v>216</v>
      </c>
      <c r="E112">
        <v>1</v>
      </c>
      <c r="F112">
        <v>1</v>
      </c>
    </row>
    <row r="113" spans="1:6" x14ac:dyDescent="0.35">
      <c r="A113" s="24" t="s">
        <v>669</v>
      </c>
      <c r="B113">
        <v>1</v>
      </c>
      <c r="D113" s="25" t="s">
        <v>218</v>
      </c>
      <c r="E113">
        <v>1</v>
      </c>
      <c r="F113">
        <v>1</v>
      </c>
    </row>
    <row r="114" spans="1:6" x14ac:dyDescent="0.35">
      <c r="A114" s="24" t="s">
        <v>671</v>
      </c>
      <c r="B114">
        <v>2</v>
      </c>
      <c r="D114" s="24" t="s">
        <v>827</v>
      </c>
      <c r="E114">
        <v>7</v>
      </c>
      <c r="F114">
        <v>7</v>
      </c>
    </row>
    <row r="115" spans="1:6" x14ac:dyDescent="0.35">
      <c r="A115" s="24" t="s">
        <v>674</v>
      </c>
      <c r="B115">
        <v>2</v>
      </c>
      <c r="D115" s="25" t="s">
        <v>826</v>
      </c>
      <c r="E115">
        <v>1</v>
      </c>
      <c r="F115">
        <v>1</v>
      </c>
    </row>
    <row r="116" spans="1:6" x14ac:dyDescent="0.35">
      <c r="A116" s="24" t="s">
        <v>677</v>
      </c>
      <c r="B116">
        <v>3</v>
      </c>
      <c r="D116" s="25" t="s">
        <v>278</v>
      </c>
      <c r="E116">
        <v>1</v>
      </c>
      <c r="F116">
        <v>1</v>
      </c>
    </row>
    <row r="117" spans="1:6" x14ac:dyDescent="0.35">
      <c r="A117" s="24" t="s">
        <v>681</v>
      </c>
      <c r="B117">
        <v>4</v>
      </c>
      <c r="D117" s="25" t="s">
        <v>830</v>
      </c>
      <c r="E117">
        <v>1</v>
      </c>
      <c r="F117">
        <v>1</v>
      </c>
    </row>
    <row r="118" spans="1:6" x14ac:dyDescent="0.35">
      <c r="A118" s="24" t="s">
        <v>685</v>
      </c>
      <c r="B118">
        <v>1</v>
      </c>
      <c r="D118" s="25" t="s">
        <v>829</v>
      </c>
      <c r="E118">
        <v>1</v>
      </c>
      <c r="F118">
        <v>1</v>
      </c>
    </row>
    <row r="119" spans="1:6" x14ac:dyDescent="0.35">
      <c r="A119" s="24" t="s">
        <v>689</v>
      </c>
      <c r="B119">
        <v>1</v>
      </c>
      <c r="D119" s="25" t="s">
        <v>828</v>
      </c>
      <c r="E119">
        <v>1</v>
      </c>
      <c r="F119">
        <v>1</v>
      </c>
    </row>
    <row r="120" spans="1:6" x14ac:dyDescent="0.35">
      <c r="A120" s="24" t="s">
        <v>687</v>
      </c>
      <c r="B120">
        <v>3</v>
      </c>
      <c r="D120" s="25" t="s">
        <v>831</v>
      </c>
      <c r="E120">
        <v>1</v>
      </c>
      <c r="F120">
        <v>1</v>
      </c>
    </row>
    <row r="121" spans="1:6" x14ac:dyDescent="0.35">
      <c r="A121" s="24" t="s">
        <v>693</v>
      </c>
      <c r="B121">
        <v>1</v>
      </c>
      <c r="D121" s="25" t="s">
        <v>1312</v>
      </c>
      <c r="E121">
        <v>1</v>
      </c>
      <c r="F121">
        <v>1</v>
      </c>
    </row>
    <row r="122" spans="1:6" x14ac:dyDescent="0.35">
      <c r="A122" s="24" t="s">
        <v>695</v>
      </c>
      <c r="B122">
        <v>2</v>
      </c>
      <c r="D122" s="24" t="s">
        <v>857</v>
      </c>
      <c r="E122">
        <v>9</v>
      </c>
      <c r="F122">
        <v>9</v>
      </c>
    </row>
    <row r="123" spans="1:6" x14ac:dyDescent="0.35">
      <c r="A123" s="24" t="s">
        <v>698</v>
      </c>
      <c r="B123">
        <v>2</v>
      </c>
      <c r="D123" s="25" t="s">
        <v>856</v>
      </c>
      <c r="E123">
        <v>1</v>
      </c>
      <c r="F123">
        <v>1</v>
      </c>
    </row>
    <row r="124" spans="1:6" x14ac:dyDescent="0.35">
      <c r="A124" s="24" t="s">
        <v>701</v>
      </c>
      <c r="B124">
        <v>2</v>
      </c>
      <c r="D124" s="25" t="s">
        <v>1076</v>
      </c>
      <c r="E124">
        <v>1</v>
      </c>
      <c r="F124">
        <v>1</v>
      </c>
    </row>
    <row r="125" spans="1:6" x14ac:dyDescent="0.35">
      <c r="A125" s="24" t="s">
        <v>703</v>
      </c>
      <c r="B125">
        <v>2</v>
      </c>
      <c r="D125" s="25" t="s">
        <v>859</v>
      </c>
      <c r="E125">
        <v>1</v>
      </c>
      <c r="F125">
        <v>1</v>
      </c>
    </row>
    <row r="126" spans="1:6" x14ac:dyDescent="0.35">
      <c r="A126" s="24" t="s">
        <v>706</v>
      </c>
      <c r="B126">
        <v>1</v>
      </c>
      <c r="D126" s="25" t="s">
        <v>858</v>
      </c>
      <c r="E126">
        <v>1</v>
      </c>
      <c r="F126">
        <v>1</v>
      </c>
    </row>
    <row r="127" spans="1:6" x14ac:dyDescent="0.35">
      <c r="A127" s="24" t="s">
        <v>707</v>
      </c>
      <c r="B127">
        <v>6</v>
      </c>
      <c r="D127" s="25" t="s">
        <v>860</v>
      </c>
      <c r="E127">
        <v>1</v>
      </c>
      <c r="F127">
        <v>1</v>
      </c>
    </row>
    <row r="128" spans="1:6" x14ac:dyDescent="0.35">
      <c r="A128" s="24" t="s">
        <v>709</v>
      </c>
      <c r="B128">
        <v>1</v>
      </c>
      <c r="D128" s="25" t="s">
        <v>1077</v>
      </c>
      <c r="E128">
        <v>1</v>
      </c>
      <c r="F128">
        <v>1</v>
      </c>
    </row>
    <row r="129" spans="1:6" x14ac:dyDescent="0.35">
      <c r="A129" s="24" t="s">
        <v>1080</v>
      </c>
      <c r="B129">
        <v>2</v>
      </c>
      <c r="D129" s="25" t="s">
        <v>1074</v>
      </c>
      <c r="E129">
        <v>1</v>
      </c>
      <c r="F129">
        <v>1</v>
      </c>
    </row>
    <row r="130" spans="1:6" x14ac:dyDescent="0.35">
      <c r="A130" s="24" t="s">
        <v>712</v>
      </c>
      <c r="B130">
        <v>1</v>
      </c>
      <c r="D130" s="25" t="s">
        <v>861</v>
      </c>
      <c r="E130">
        <v>1</v>
      </c>
      <c r="F130">
        <v>1</v>
      </c>
    </row>
    <row r="131" spans="1:6" x14ac:dyDescent="0.35">
      <c r="A131" s="24" t="s">
        <v>716</v>
      </c>
      <c r="B131">
        <v>3</v>
      </c>
      <c r="D131" s="25" t="s">
        <v>1360</v>
      </c>
      <c r="E131">
        <v>1</v>
      </c>
      <c r="F131">
        <v>1</v>
      </c>
    </row>
    <row r="132" spans="1:6" x14ac:dyDescent="0.35">
      <c r="A132" s="24" t="s">
        <v>1079</v>
      </c>
      <c r="B132">
        <v>4</v>
      </c>
      <c r="D132" s="24" t="s">
        <v>180</v>
      </c>
      <c r="E132">
        <v>9</v>
      </c>
      <c r="F132">
        <v>9</v>
      </c>
    </row>
    <row r="133" spans="1:6" x14ac:dyDescent="0.35">
      <c r="A133" s="24" t="s">
        <v>720</v>
      </c>
      <c r="B133">
        <v>2</v>
      </c>
      <c r="D133" s="25" t="s">
        <v>179</v>
      </c>
      <c r="E133">
        <v>1</v>
      </c>
      <c r="F133">
        <v>1</v>
      </c>
    </row>
    <row r="134" spans="1:6" x14ac:dyDescent="0.35">
      <c r="A134" s="24" t="s">
        <v>723</v>
      </c>
      <c r="B134">
        <v>3</v>
      </c>
      <c r="D134" s="25" t="s">
        <v>183</v>
      </c>
      <c r="E134">
        <v>1</v>
      </c>
      <c r="F134">
        <v>1</v>
      </c>
    </row>
    <row r="135" spans="1:6" x14ac:dyDescent="0.35">
      <c r="A135" s="24" t="s">
        <v>744</v>
      </c>
      <c r="B135">
        <v>1</v>
      </c>
      <c r="D135" s="25" t="s">
        <v>184</v>
      </c>
      <c r="E135">
        <v>1</v>
      </c>
      <c r="F135">
        <v>1</v>
      </c>
    </row>
    <row r="136" spans="1:6" x14ac:dyDescent="0.35">
      <c r="A136" s="24" t="s">
        <v>651</v>
      </c>
      <c r="B136">
        <v>6</v>
      </c>
      <c r="D136" s="25" t="s">
        <v>1163</v>
      </c>
      <c r="E136">
        <v>1</v>
      </c>
      <c r="F136">
        <v>1</v>
      </c>
    </row>
    <row r="137" spans="1:6" x14ac:dyDescent="0.35">
      <c r="A137" s="24" t="s">
        <v>745</v>
      </c>
      <c r="B137">
        <v>2</v>
      </c>
      <c r="D137" s="25" t="s">
        <v>182</v>
      </c>
      <c r="E137">
        <v>1</v>
      </c>
      <c r="F137">
        <v>1</v>
      </c>
    </row>
    <row r="138" spans="1:6" x14ac:dyDescent="0.35">
      <c r="A138" s="24" t="s">
        <v>825</v>
      </c>
      <c r="B138">
        <v>4</v>
      </c>
      <c r="D138" s="25" t="s">
        <v>954</v>
      </c>
      <c r="E138">
        <v>1</v>
      </c>
      <c r="F138">
        <v>1</v>
      </c>
    </row>
    <row r="139" spans="1:6" x14ac:dyDescent="0.35">
      <c r="A139" s="24" t="s">
        <v>186</v>
      </c>
      <c r="B139">
        <v>7</v>
      </c>
      <c r="D139" s="25" t="s">
        <v>1317</v>
      </c>
      <c r="E139">
        <v>1</v>
      </c>
      <c r="F139">
        <v>1</v>
      </c>
    </row>
    <row r="140" spans="1:6" x14ac:dyDescent="0.35">
      <c r="A140" s="24" t="s">
        <v>187</v>
      </c>
      <c r="B140">
        <v>4</v>
      </c>
      <c r="D140" s="25" t="s">
        <v>1320</v>
      </c>
      <c r="E140">
        <v>1</v>
      </c>
      <c r="F140">
        <v>1</v>
      </c>
    </row>
    <row r="141" spans="1:6" x14ac:dyDescent="0.35">
      <c r="A141" s="24" t="s">
        <v>189</v>
      </c>
      <c r="B141">
        <v>1</v>
      </c>
      <c r="D141" s="25" t="s">
        <v>1321</v>
      </c>
      <c r="E141">
        <v>1</v>
      </c>
      <c r="F141">
        <v>1</v>
      </c>
    </row>
    <row r="142" spans="1:6" x14ac:dyDescent="0.35">
      <c r="A142" s="24" t="s">
        <v>191</v>
      </c>
      <c r="B142">
        <v>1</v>
      </c>
      <c r="D142" s="24" t="s">
        <v>1085</v>
      </c>
      <c r="E142">
        <v>7</v>
      </c>
      <c r="F142">
        <v>7</v>
      </c>
    </row>
    <row r="143" spans="1:6" x14ac:dyDescent="0.35">
      <c r="A143" s="24" t="s">
        <v>192</v>
      </c>
      <c r="B143">
        <v>3</v>
      </c>
      <c r="D143" s="25" t="s">
        <v>1126</v>
      </c>
      <c r="E143">
        <v>1</v>
      </c>
      <c r="F143">
        <v>1</v>
      </c>
    </row>
    <row r="144" spans="1:6" x14ac:dyDescent="0.35">
      <c r="A144" s="24" t="s">
        <v>195</v>
      </c>
      <c r="B144">
        <v>4</v>
      </c>
      <c r="D144" s="25" t="s">
        <v>1084</v>
      </c>
      <c r="E144">
        <v>1</v>
      </c>
      <c r="F144">
        <v>1</v>
      </c>
    </row>
    <row r="145" spans="1:6" x14ac:dyDescent="0.35">
      <c r="A145" s="24" t="s">
        <v>119</v>
      </c>
      <c r="B145">
        <v>2</v>
      </c>
      <c r="D145" s="25" t="s">
        <v>1128</v>
      </c>
      <c r="E145">
        <v>1</v>
      </c>
      <c r="F145">
        <v>1</v>
      </c>
    </row>
    <row r="146" spans="1:6" x14ac:dyDescent="0.35">
      <c r="A146" s="24" t="s">
        <v>640</v>
      </c>
      <c r="B146">
        <v>2</v>
      </c>
      <c r="D146" s="25" t="s">
        <v>1127</v>
      </c>
      <c r="E146">
        <v>1</v>
      </c>
      <c r="F146">
        <v>1</v>
      </c>
    </row>
    <row r="147" spans="1:6" x14ac:dyDescent="0.35">
      <c r="A147" s="24" t="s">
        <v>809</v>
      </c>
      <c r="B147">
        <v>4</v>
      </c>
      <c r="D147" s="25" t="s">
        <v>1086</v>
      </c>
      <c r="E147">
        <v>1</v>
      </c>
      <c r="F147">
        <v>1</v>
      </c>
    </row>
    <row r="148" spans="1:6" x14ac:dyDescent="0.35">
      <c r="A148" s="24" t="s">
        <v>812</v>
      </c>
      <c r="B148">
        <v>1</v>
      </c>
      <c r="D148" s="25" t="s">
        <v>806</v>
      </c>
      <c r="E148">
        <v>1</v>
      </c>
      <c r="F148">
        <v>1</v>
      </c>
    </row>
    <row r="149" spans="1:6" x14ac:dyDescent="0.35">
      <c r="A149" s="24" t="s">
        <v>813</v>
      </c>
      <c r="B149">
        <v>2</v>
      </c>
      <c r="D149" s="25" t="s">
        <v>1087</v>
      </c>
      <c r="E149">
        <v>1</v>
      </c>
      <c r="F149">
        <v>1</v>
      </c>
    </row>
    <row r="150" spans="1:6" x14ac:dyDescent="0.35">
      <c r="A150" s="24" t="s">
        <v>994</v>
      </c>
      <c r="B150">
        <v>5</v>
      </c>
      <c r="D150" s="24" t="s">
        <v>55</v>
      </c>
      <c r="E150">
        <v>7</v>
      </c>
      <c r="F150">
        <v>7</v>
      </c>
    </row>
    <row r="151" spans="1:6" x14ac:dyDescent="0.35">
      <c r="A151" s="24" t="s">
        <v>997</v>
      </c>
      <c r="B151">
        <v>2</v>
      </c>
      <c r="D151" s="25" t="s">
        <v>56</v>
      </c>
      <c r="E151">
        <v>1</v>
      </c>
      <c r="F151">
        <v>1</v>
      </c>
    </row>
    <row r="152" spans="1:6" x14ac:dyDescent="0.35">
      <c r="A152" s="24" t="s">
        <v>999</v>
      </c>
      <c r="B152">
        <v>3</v>
      </c>
      <c r="D152" s="25" t="s">
        <v>1158</v>
      </c>
      <c r="E152">
        <v>1</v>
      </c>
      <c r="F152">
        <v>1</v>
      </c>
    </row>
    <row r="153" spans="1:6" x14ac:dyDescent="0.35">
      <c r="A153" s="24" t="s">
        <v>240</v>
      </c>
      <c r="B153">
        <v>3</v>
      </c>
      <c r="D153" s="25" t="s">
        <v>54</v>
      </c>
      <c r="E153">
        <v>1</v>
      </c>
      <c r="F153">
        <v>1</v>
      </c>
    </row>
    <row r="154" spans="1:6" x14ac:dyDescent="0.35">
      <c r="A154" s="24" t="s">
        <v>1000</v>
      </c>
      <c r="B154">
        <v>1</v>
      </c>
      <c r="D154" s="25" t="s">
        <v>1093</v>
      </c>
      <c r="E154">
        <v>1</v>
      </c>
      <c r="F154">
        <v>1</v>
      </c>
    </row>
    <row r="155" spans="1:6" x14ac:dyDescent="0.35">
      <c r="A155" s="24" t="s">
        <v>244</v>
      </c>
      <c r="B155">
        <v>2</v>
      </c>
      <c r="D155" s="25" t="s">
        <v>1165</v>
      </c>
      <c r="E155">
        <v>1</v>
      </c>
      <c r="F155">
        <v>1</v>
      </c>
    </row>
    <row r="156" spans="1:6" x14ac:dyDescent="0.35">
      <c r="A156" s="24" t="s">
        <v>1002</v>
      </c>
      <c r="B156">
        <v>3</v>
      </c>
      <c r="D156" s="25" t="s">
        <v>163</v>
      </c>
      <c r="E156">
        <v>1</v>
      </c>
      <c r="F156">
        <v>1</v>
      </c>
    </row>
    <row r="157" spans="1:6" x14ac:dyDescent="0.35">
      <c r="A157" s="24" t="s">
        <v>128</v>
      </c>
      <c r="B157">
        <v>3</v>
      </c>
      <c r="D157" s="25" t="s">
        <v>1027</v>
      </c>
      <c r="E157">
        <v>1</v>
      </c>
      <c r="F157">
        <v>1</v>
      </c>
    </row>
    <row r="158" spans="1:6" x14ac:dyDescent="0.35">
      <c r="A158" s="24" t="s">
        <v>267</v>
      </c>
      <c r="B158">
        <v>5</v>
      </c>
      <c r="D158" s="24" t="s">
        <v>36</v>
      </c>
      <c r="E158">
        <v>8</v>
      </c>
      <c r="F158">
        <v>8</v>
      </c>
    </row>
    <row r="159" spans="1:6" x14ac:dyDescent="0.35">
      <c r="A159" s="24" t="s">
        <v>133</v>
      </c>
      <c r="B159">
        <v>3</v>
      </c>
      <c r="D159" s="25" t="s">
        <v>35</v>
      </c>
      <c r="E159">
        <v>1</v>
      </c>
      <c r="F159">
        <v>1</v>
      </c>
    </row>
    <row r="160" spans="1:6" x14ac:dyDescent="0.35">
      <c r="A160" s="24" t="s">
        <v>246</v>
      </c>
      <c r="B160">
        <v>4</v>
      </c>
      <c r="D160" s="25" t="s">
        <v>39</v>
      </c>
      <c r="E160">
        <v>1</v>
      </c>
      <c r="F160">
        <v>1</v>
      </c>
    </row>
    <row r="161" spans="1:6" x14ac:dyDescent="0.35">
      <c r="A161" s="24" t="s">
        <v>135</v>
      </c>
      <c r="B161">
        <v>1</v>
      </c>
      <c r="D161" s="25" t="s">
        <v>37</v>
      </c>
      <c r="E161">
        <v>1</v>
      </c>
      <c r="F161">
        <v>1</v>
      </c>
    </row>
    <row r="162" spans="1:6" x14ac:dyDescent="0.35">
      <c r="A162" s="24" t="s">
        <v>250</v>
      </c>
      <c r="B162">
        <v>3</v>
      </c>
      <c r="D162" s="25" t="s">
        <v>1334</v>
      </c>
      <c r="E162">
        <v>1</v>
      </c>
      <c r="F162">
        <v>1</v>
      </c>
    </row>
    <row r="163" spans="1:6" x14ac:dyDescent="0.35">
      <c r="A163" s="24" t="s">
        <v>254</v>
      </c>
      <c r="B163">
        <v>1</v>
      </c>
      <c r="D163" s="25" t="s">
        <v>1333</v>
      </c>
      <c r="E163">
        <v>1</v>
      </c>
      <c r="F163">
        <v>1</v>
      </c>
    </row>
    <row r="164" spans="1:6" x14ac:dyDescent="0.35">
      <c r="A164" s="24" t="s">
        <v>256</v>
      </c>
      <c r="B164">
        <v>2</v>
      </c>
      <c r="D164" s="25" t="s">
        <v>1335</v>
      </c>
      <c r="E164">
        <v>1</v>
      </c>
      <c r="F164">
        <v>1</v>
      </c>
    </row>
    <row r="165" spans="1:6" x14ac:dyDescent="0.35">
      <c r="A165" s="24" t="s">
        <v>258</v>
      </c>
      <c r="B165">
        <v>2</v>
      </c>
      <c r="D165" s="25" t="s">
        <v>1376</v>
      </c>
      <c r="E165">
        <v>1</v>
      </c>
      <c r="F165">
        <v>1</v>
      </c>
    </row>
    <row r="166" spans="1:6" x14ac:dyDescent="0.35">
      <c r="A166" s="24" t="s">
        <v>261</v>
      </c>
      <c r="B166">
        <v>1</v>
      </c>
      <c r="D166" s="25" t="s">
        <v>1332</v>
      </c>
      <c r="E166">
        <v>1</v>
      </c>
      <c r="F166">
        <v>1</v>
      </c>
    </row>
    <row r="167" spans="1:6" x14ac:dyDescent="0.35">
      <c r="A167" s="24" t="s">
        <v>980</v>
      </c>
      <c r="B167">
        <v>1</v>
      </c>
      <c r="D167" s="24" t="s">
        <v>104</v>
      </c>
      <c r="E167">
        <v>7</v>
      </c>
      <c r="F167">
        <v>7</v>
      </c>
    </row>
    <row r="168" spans="1:6" x14ac:dyDescent="0.35">
      <c r="A168" s="24" t="s">
        <v>235</v>
      </c>
      <c r="B168">
        <v>6</v>
      </c>
      <c r="D168" s="25" t="s">
        <v>1052</v>
      </c>
      <c r="E168">
        <v>1</v>
      </c>
      <c r="F168">
        <v>1</v>
      </c>
    </row>
    <row r="169" spans="1:6" x14ac:dyDescent="0.35">
      <c r="A169" s="24" t="s">
        <v>148</v>
      </c>
      <c r="B169">
        <v>2</v>
      </c>
      <c r="D169" s="25" t="s">
        <v>1135</v>
      </c>
      <c r="E169">
        <v>1</v>
      </c>
      <c r="F169">
        <v>1</v>
      </c>
    </row>
    <row r="170" spans="1:6" x14ac:dyDescent="0.35">
      <c r="A170" s="24" t="s">
        <v>1216</v>
      </c>
      <c r="B170">
        <v>5</v>
      </c>
      <c r="D170" s="25" t="s">
        <v>1054</v>
      </c>
      <c r="E170">
        <v>1</v>
      </c>
      <c r="F170">
        <v>1</v>
      </c>
    </row>
    <row r="171" spans="1:6" x14ac:dyDescent="0.35">
      <c r="A171" s="24" t="s">
        <v>273</v>
      </c>
      <c r="B171">
        <v>2</v>
      </c>
      <c r="D171" s="25" t="s">
        <v>103</v>
      </c>
      <c r="E171">
        <v>1</v>
      </c>
      <c r="F171">
        <v>1</v>
      </c>
    </row>
    <row r="172" spans="1:6" x14ac:dyDescent="0.35">
      <c r="A172" s="24" t="s">
        <v>275</v>
      </c>
      <c r="B172">
        <v>1</v>
      </c>
      <c r="D172" s="25" t="s">
        <v>1053</v>
      </c>
      <c r="E172">
        <v>1</v>
      </c>
      <c r="F172">
        <v>1</v>
      </c>
    </row>
    <row r="173" spans="1:6" x14ac:dyDescent="0.35">
      <c r="A173" s="24" t="s">
        <v>277</v>
      </c>
      <c r="B173">
        <v>3</v>
      </c>
      <c r="D173" s="25" t="s">
        <v>418</v>
      </c>
      <c r="E173">
        <v>1</v>
      </c>
      <c r="F173">
        <v>1</v>
      </c>
    </row>
    <row r="174" spans="1:6" x14ac:dyDescent="0.35">
      <c r="A174" s="24" t="s">
        <v>286</v>
      </c>
      <c r="B174">
        <v>4</v>
      </c>
      <c r="D174" s="25" t="s">
        <v>1314</v>
      </c>
      <c r="E174">
        <v>1</v>
      </c>
      <c r="F174">
        <v>1</v>
      </c>
    </row>
    <row r="175" spans="1:6" x14ac:dyDescent="0.35">
      <c r="A175" s="24" t="s">
        <v>288</v>
      </c>
      <c r="B175">
        <v>1</v>
      </c>
      <c r="D175" s="24" t="s">
        <v>1255</v>
      </c>
      <c r="E175">
        <v>136</v>
      </c>
      <c r="F175">
        <v>136</v>
      </c>
    </row>
    <row r="176" spans="1:6" x14ac:dyDescent="0.35">
      <c r="A176" s="24" t="s">
        <v>1050</v>
      </c>
      <c r="B176">
        <v>2</v>
      </c>
    </row>
    <row r="177" spans="1:2" x14ac:dyDescent="0.35">
      <c r="A177" s="24" t="s">
        <v>289</v>
      </c>
      <c r="B177">
        <v>2</v>
      </c>
    </row>
    <row r="178" spans="1:2" x14ac:dyDescent="0.35">
      <c r="A178" s="24" t="s">
        <v>291</v>
      </c>
      <c r="B178">
        <v>1</v>
      </c>
    </row>
    <row r="179" spans="1:2" x14ac:dyDescent="0.35">
      <c r="A179" s="24" t="s">
        <v>293</v>
      </c>
      <c r="B179">
        <v>1</v>
      </c>
    </row>
    <row r="180" spans="1:2" x14ac:dyDescent="0.35">
      <c r="A180" s="24" t="s">
        <v>297</v>
      </c>
      <c r="B180">
        <v>6</v>
      </c>
    </row>
    <row r="181" spans="1:2" x14ac:dyDescent="0.35">
      <c r="A181" s="24" t="s">
        <v>305</v>
      </c>
      <c r="B181">
        <v>2</v>
      </c>
    </row>
    <row r="182" spans="1:2" x14ac:dyDescent="0.35">
      <c r="A182" s="24" t="s">
        <v>307</v>
      </c>
      <c r="B182">
        <v>4</v>
      </c>
    </row>
    <row r="183" spans="1:2" x14ac:dyDescent="0.35">
      <c r="A183" s="24" t="s">
        <v>313</v>
      </c>
      <c r="B183">
        <v>1</v>
      </c>
    </row>
    <row r="184" spans="1:2" x14ac:dyDescent="0.35">
      <c r="A184" s="24" t="s">
        <v>315</v>
      </c>
      <c r="B184">
        <v>3</v>
      </c>
    </row>
    <row r="185" spans="1:2" x14ac:dyDescent="0.35">
      <c r="A185" s="24" t="s">
        <v>982</v>
      </c>
      <c r="B185">
        <v>2</v>
      </c>
    </row>
    <row r="186" spans="1:2" x14ac:dyDescent="0.35">
      <c r="A186" s="24" t="s">
        <v>318</v>
      </c>
      <c r="B186">
        <v>1</v>
      </c>
    </row>
    <row r="187" spans="1:2" x14ac:dyDescent="0.35">
      <c r="A187" s="24" t="s">
        <v>983</v>
      </c>
      <c r="B187">
        <v>2</v>
      </c>
    </row>
    <row r="188" spans="1:2" x14ac:dyDescent="0.35">
      <c r="A188" s="24" t="s">
        <v>986</v>
      </c>
      <c r="B188">
        <v>1</v>
      </c>
    </row>
    <row r="189" spans="1:2" x14ac:dyDescent="0.35">
      <c r="A189" s="24" t="s">
        <v>988</v>
      </c>
      <c r="B189">
        <v>3</v>
      </c>
    </row>
    <row r="190" spans="1:2" x14ac:dyDescent="0.35">
      <c r="A190" s="24" t="s">
        <v>992</v>
      </c>
      <c r="B190">
        <v>3</v>
      </c>
    </row>
    <row r="191" spans="1:2" x14ac:dyDescent="0.35">
      <c r="A191" s="24" t="s">
        <v>908</v>
      </c>
      <c r="B191">
        <v>5</v>
      </c>
    </row>
    <row r="192" spans="1:2" x14ac:dyDescent="0.35">
      <c r="A192" s="24" t="s">
        <v>930</v>
      </c>
      <c r="B192">
        <v>1</v>
      </c>
    </row>
    <row r="193" spans="1:2" x14ac:dyDescent="0.35">
      <c r="A193" s="24" t="s">
        <v>932</v>
      </c>
      <c r="B193">
        <v>4</v>
      </c>
    </row>
    <row r="194" spans="1:2" x14ac:dyDescent="0.35">
      <c r="A194" s="24" t="s">
        <v>934</v>
      </c>
      <c r="B194">
        <v>1</v>
      </c>
    </row>
    <row r="195" spans="1:2" x14ac:dyDescent="0.35">
      <c r="A195" s="24" t="s">
        <v>936</v>
      </c>
      <c r="B195">
        <v>2</v>
      </c>
    </row>
    <row r="196" spans="1:2" x14ac:dyDescent="0.35">
      <c r="A196" s="24" t="s">
        <v>939</v>
      </c>
      <c r="B196">
        <v>2</v>
      </c>
    </row>
    <row r="197" spans="1:2" x14ac:dyDescent="0.35">
      <c r="A197" s="24" t="s">
        <v>940</v>
      </c>
      <c r="B197">
        <v>5</v>
      </c>
    </row>
    <row r="198" spans="1:2" x14ac:dyDescent="0.35">
      <c r="A198" s="24" t="s">
        <v>944</v>
      </c>
      <c r="B198">
        <v>3</v>
      </c>
    </row>
    <row r="199" spans="1:2" x14ac:dyDescent="0.35">
      <c r="A199" s="24" t="s">
        <v>947</v>
      </c>
      <c r="B199">
        <v>6</v>
      </c>
    </row>
    <row r="200" spans="1:2" x14ac:dyDescent="0.35">
      <c r="A200" s="24" t="s">
        <v>950</v>
      </c>
      <c r="B200">
        <v>4</v>
      </c>
    </row>
    <row r="201" spans="1:2" x14ac:dyDescent="0.35">
      <c r="A201" s="24" t="s">
        <v>951</v>
      </c>
      <c r="B201">
        <v>6</v>
      </c>
    </row>
    <row r="202" spans="1:2" x14ac:dyDescent="0.35">
      <c r="A202" s="24" t="s">
        <v>1198</v>
      </c>
      <c r="B202">
        <v>1</v>
      </c>
    </row>
    <row r="203" spans="1:2" x14ac:dyDescent="0.35">
      <c r="A203" s="24" t="s">
        <v>952</v>
      </c>
      <c r="B203">
        <v>4</v>
      </c>
    </row>
    <row r="204" spans="1:2" x14ac:dyDescent="0.35">
      <c r="A204" s="24" t="s">
        <v>911</v>
      </c>
      <c r="B204">
        <v>5</v>
      </c>
    </row>
    <row r="205" spans="1:2" x14ac:dyDescent="0.35">
      <c r="A205" s="24" t="s">
        <v>914</v>
      </c>
      <c r="B205">
        <v>3</v>
      </c>
    </row>
    <row r="206" spans="1:2" x14ac:dyDescent="0.35">
      <c r="A206" s="24" t="s">
        <v>917</v>
      </c>
      <c r="B206">
        <v>1</v>
      </c>
    </row>
    <row r="207" spans="1:2" x14ac:dyDescent="0.35">
      <c r="A207" s="24" t="s">
        <v>919</v>
      </c>
      <c r="B207">
        <v>3</v>
      </c>
    </row>
    <row r="208" spans="1:2" x14ac:dyDescent="0.35">
      <c r="A208" s="24" t="s">
        <v>921</v>
      </c>
      <c r="B208">
        <v>7</v>
      </c>
    </row>
    <row r="209" spans="1:2" x14ac:dyDescent="0.35">
      <c r="A209" s="24" t="s">
        <v>928</v>
      </c>
      <c r="B209">
        <v>3</v>
      </c>
    </row>
    <row r="210" spans="1:2" x14ac:dyDescent="0.35">
      <c r="A210" s="24" t="s">
        <v>424</v>
      </c>
      <c r="B210">
        <v>4</v>
      </c>
    </row>
    <row r="211" spans="1:2" x14ac:dyDescent="0.35">
      <c r="A211" s="24" t="s">
        <v>446</v>
      </c>
      <c r="B211">
        <v>4</v>
      </c>
    </row>
    <row r="212" spans="1:2" x14ac:dyDescent="0.35">
      <c r="A212" s="24" t="s">
        <v>451</v>
      </c>
      <c r="B212">
        <v>2</v>
      </c>
    </row>
    <row r="213" spans="1:2" x14ac:dyDescent="0.35">
      <c r="A213" s="24" t="s">
        <v>454</v>
      </c>
      <c r="B213">
        <v>6</v>
      </c>
    </row>
    <row r="214" spans="1:2" x14ac:dyDescent="0.35">
      <c r="A214" s="24" t="s">
        <v>458</v>
      </c>
      <c r="B214">
        <v>2</v>
      </c>
    </row>
    <row r="215" spans="1:2" x14ac:dyDescent="0.35">
      <c r="A215" s="24" t="s">
        <v>428</v>
      </c>
      <c r="B215">
        <v>3</v>
      </c>
    </row>
    <row r="216" spans="1:2" x14ac:dyDescent="0.35">
      <c r="A216" s="24" t="s">
        <v>432</v>
      </c>
      <c r="B216">
        <v>3</v>
      </c>
    </row>
    <row r="217" spans="1:2" x14ac:dyDescent="0.35">
      <c r="A217" s="24" t="s">
        <v>435</v>
      </c>
      <c r="B217">
        <v>4</v>
      </c>
    </row>
    <row r="218" spans="1:2" x14ac:dyDescent="0.35">
      <c r="A218" s="24" t="s">
        <v>437</v>
      </c>
      <c r="B218">
        <v>3</v>
      </c>
    </row>
    <row r="219" spans="1:2" x14ac:dyDescent="0.35">
      <c r="A219" s="24" t="s">
        <v>440</v>
      </c>
      <c r="B219">
        <v>1</v>
      </c>
    </row>
    <row r="220" spans="1:2" x14ac:dyDescent="0.35">
      <c r="A220" s="24" t="s">
        <v>442</v>
      </c>
      <c r="B220">
        <v>1</v>
      </c>
    </row>
    <row r="221" spans="1:2" x14ac:dyDescent="0.35">
      <c r="A221" s="24" t="s">
        <v>443</v>
      </c>
      <c r="B221">
        <v>2</v>
      </c>
    </row>
    <row r="222" spans="1:2" x14ac:dyDescent="0.35">
      <c r="A222" s="24" t="s">
        <v>122</v>
      </c>
      <c r="B222">
        <v>2</v>
      </c>
    </row>
    <row r="223" spans="1:2" x14ac:dyDescent="0.35">
      <c r="A223" s="24" t="s">
        <v>118</v>
      </c>
      <c r="B223">
        <v>1</v>
      </c>
    </row>
    <row r="224" spans="1:2" x14ac:dyDescent="0.35">
      <c r="A224" s="24" t="s">
        <v>124</v>
      </c>
      <c r="B224">
        <v>1</v>
      </c>
    </row>
    <row r="225" spans="1:2" x14ac:dyDescent="0.35">
      <c r="A225" s="24" t="s">
        <v>126</v>
      </c>
      <c r="B225">
        <v>1</v>
      </c>
    </row>
    <row r="226" spans="1:2" x14ac:dyDescent="0.35">
      <c r="A226" s="24" t="s">
        <v>131</v>
      </c>
      <c r="B226">
        <v>2</v>
      </c>
    </row>
    <row r="227" spans="1:2" x14ac:dyDescent="0.35">
      <c r="A227" s="24" t="s">
        <v>479</v>
      </c>
      <c r="B227">
        <v>2</v>
      </c>
    </row>
    <row r="228" spans="1:2" x14ac:dyDescent="0.35">
      <c r="A228" s="24" t="s">
        <v>482</v>
      </c>
      <c r="B228">
        <v>1</v>
      </c>
    </row>
    <row r="229" spans="1:2" x14ac:dyDescent="0.35">
      <c r="A229" s="24" t="s">
        <v>484</v>
      </c>
      <c r="B229">
        <v>2</v>
      </c>
    </row>
    <row r="230" spans="1:2" x14ac:dyDescent="0.35">
      <c r="A230" s="24" t="s">
        <v>485</v>
      </c>
      <c r="B230">
        <v>1</v>
      </c>
    </row>
    <row r="231" spans="1:2" x14ac:dyDescent="0.35">
      <c r="A231" s="24" t="s">
        <v>489</v>
      </c>
      <c r="B231">
        <v>3</v>
      </c>
    </row>
    <row r="232" spans="1:2" x14ac:dyDescent="0.35">
      <c r="A232" s="24" t="s">
        <v>493</v>
      </c>
      <c r="B232">
        <v>1</v>
      </c>
    </row>
    <row r="233" spans="1:2" x14ac:dyDescent="0.35">
      <c r="A233" s="24" t="s">
        <v>495</v>
      </c>
      <c r="B233">
        <v>1</v>
      </c>
    </row>
    <row r="234" spans="1:2" x14ac:dyDescent="0.35">
      <c r="A234" s="24" t="s">
        <v>496</v>
      </c>
      <c r="B234">
        <v>2</v>
      </c>
    </row>
    <row r="235" spans="1:2" x14ac:dyDescent="0.35">
      <c r="A235" s="24" t="s">
        <v>499</v>
      </c>
      <c r="B235">
        <v>1</v>
      </c>
    </row>
    <row r="236" spans="1:2" x14ac:dyDescent="0.35">
      <c r="A236" s="24" t="s">
        <v>501</v>
      </c>
      <c r="B236">
        <v>3</v>
      </c>
    </row>
    <row r="237" spans="1:2" x14ac:dyDescent="0.35">
      <c r="A237" s="24" t="s">
        <v>396</v>
      </c>
      <c r="B237">
        <v>4</v>
      </c>
    </row>
    <row r="238" spans="1:2" x14ac:dyDescent="0.35">
      <c r="A238" s="24" t="s">
        <v>473</v>
      </c>
      <c r="B238">
        <v>3</v>
      </c>
    </row>
    <row r="239" spans="1:2" x14ac:dyDescent="0.35">
      <c r="A239" s="24" t="s">
        <v>475</v>
      </c>
      <c r="B239">
        <v>1</v>
      </c>
    </row>
    <row r="240" spans="1:2" x14ac:dyDescent="0.35">
      <c r="A240" s="24" t="s">
        <v>476</v>
      </c>
      <c r="B240">
        <v>1</v>
      </c>
    </row>
    <row r="241" spans="1:2" x14ac:dyDescent="0.35">
      <c r="A241" s="24" t="s">
        <v>403</v>
      </c>
      <c r="B241">
        <v>3</v>
      </c>
    </row>
    <row r="242" spans="1:2" x14ac:dyDescent="0.35">
      <c r="A242" s="24" t="s">
        <v>421</v>
      </c>
      <c r="B242">
        <v>1</v>
      </c>
    </row>
    <row r="243" spans="1:2" x14ac:dyDescent="0.35">
      <c r="A243" s="24" t="s">
        <v>295</v>
      </c>
      <c r="B243">
        <v>3</v>
      </c>
    </row>
    <row r="244" spans="1:2" x14ac:dyDescent="0.35">
      <c r="A244" s="24" t="s">
        <v>378</v>
      </c>
      <c r="B244">
        <v>6</v>
      </c>
    </row>
    <row r="245" spans="1:2" x14ac:dyDescent="0.35">
      <c r="A245" s="24" t="s">
        <v>409</v>
      </c>
      <c r="B245">
        <v>1</v>
      </c>
    </row>
    <row r="246" spans="1:2" x14ac:dyDescent="0.35">
      <c r="A246" s="24" t="s">
        <v>406</v>
      </c>
      <c r="B246">
        <v>3</v>
      </c>
    </row>
    <row r="247" spans="1:2" x14ac:dyDescent="0.35">
      <c r="A247" s="24" t="s">
        <v>280</v>
      </c>
      <c r="B247">
        <v>6</v>
      </c>
    </row>
    <row r="248" spans="1:2" x14ac:dyDescent="0.35">
      <c r="A248" s="24" t="s">
        <v>411</v>
      </c>
      <c r="B248">
        <v>5</v>
      </c>
    </row>
    <row r="249" spans="1:2" x14ac:dyDescent="0.35">
      <c r="A249" s="24" t="s">
        <v>415</v>
      </c>
      <c r="B249">
        <v>3</v>
      </c>
    </row>
    <row r="250" spans="1:2" x14ac:dyDescent="0.35">
      <c r="A250" s="24" t="s">
        <v>419</v>
      </c>
      <c r="B250">
        <v>4</v>
      </c>
    </row>
    <row r="251" spans="1:2" x14ac:dyDescent="0.35">
      <c r="A251" s="24" t="s">
        <v>337</v>
      </c>
      <c r="B251">
        <v>1</v>
      </c>
    </row>
    <row r="252" spans="1:2" x14ac:dyDescent="0.35">
      <c r="A252" s="24" t="s">
        <v>339</v>
      </c>
      <c r="B252">
        <v>1</v>
      </c>
    </row>
    <row r="253" spans="1:2" x14ac:dyDescent="0.35">
      <c r="A253" s="24" t="s">
        <v>341</v>
      </c>
      <c r="B253">
        <v>1</v>
      </c>
    </row>
    <row r="254" spans="1:2" x14ac:dyDescent="0.35">
      <c r="A254" s="24" t="s">
        <v>343</v>
      </c>
      <c r="B254">
        <v>1</v>
      </c>
    </row>
    <row r="255" spans="1:2" x14ac:dyDescent="0.35">
      <c r="A255" s="24" t="s">
        <v>345</v>
      </c>
      <c r="B255">
        <v>1</v>
      </c>
    </row>
    <row r="256" spans="1:2" x14ac:dyDescent="0.35">
      <c r="A256" s="24" t="s">
        <v>347</v>
      </c>
      <c r="B256">
        <v>1</v>
      </c>
    </row>
    <row r="257" spans="1:2" x14ac:dyDescent="0.35">
      <c r="A257" s="24" t="s">
        <v>349</v>
      </c>
      <c r="B257">
        <v>1</v>
      </c>
    </row>
    <row r="258" spans="1:2" x14ac:dyDescent="0.35">
      <c r="A258" s="24" t="s">
        <v>351</v>
      </c>
      <c r="B258">
        <v>1</v>
      </c>
    </row>
    <row r="259" spans="1:2" x14ac:dyDescent="0.35">
      <c r="A259" s="24" t="s">
        <v>353</v>
      </c>
      <c r="B259">
        <v>1</v>
      </c>
    </row>
    <row r="260" spans="1:2" x14ac:dyDescent="0.35">
      <c r="A260" s="24" t="s">
        <v>355</v>
      </c>
      <c r="B260">
        <v>2</v>
      </c>
    </row>
    <row r="261" spans="1:2" x14ac:dyDescent="0.35">
      <c r="A261" s="24" t="s">
        <v>358</v>
      </c>
      <c r="B261">
        <v>1</v>
      </c>
    </row>
    <row r="262" spans="1:2" x14ac:dyDescent="0.35">
      <c r="A262" s="24" t="s">
        <v>320</v>
      </c>
      <c r="B262">
        <v>2</v>
      </c>
    </row>
    <row r="263" spans="1:2" x14ac:dyDescent="0.35">
      <c r="A263" s="24" t="s">
        <v>359</v>
      </c>
      <c r="B263">
        <v>2</v>
      </c>
    </row>
    <row r="264" spans="1:2" x14ac:dyDescent="0.35">
      <c r="A264" s="24" t="s">
        <v>361</v>
      </c>
      <c r="B264">
        <v>1</v>
      </c>
    </row>
    <row r="265" spans="1:2" x14ac:dyDescent="0.35">
      <c r="A265" s="24" t="s">
        <v>363</v>
      </c>
      <c r="B265">
        <v>1</v>
      </c>
    </row>
    <row r="266" spans="1:2" x14ac:dyDescent="0.35">
      <c r="A266" s="24" t="s">
        <v>325</v>
      </c>
      <c r="B266">
        <v>1</v>
      </c>
    </row>
    <row r="267" spans="1:2" x14ac:dyDescent="0.35">
      <c r="A267" s="24" t="s">
        <v>322</v>
      </c>
      <c r="B267">
        <v>3</v>
      </c>
    </row>
    <row r="268" spans="1:2" x14ac:dyDescent="0.35">
      <c r="A268" s="24" t="s">
        <v>327</v>
      </c>
      <c r="B268">
        <v>3</v>
      </c>
    </row>
    <row r="269" spans="1:2" x14ac:dyDescent="0.35">
      <c r="A269" s="24" t="s">
        <v>329</v>
      </c>
      <c r="B269">
        <v>1</v>
      </c>
    </row>
    <row r="270" spans="1:2" x14ac:dyDescent="0.35">
      <c r="A270" s="24" t="s">
        <v>331</v>
      </c>
      <c r="B270">
        <v>1</v>
      </c>
    </row>
    <row r="271" spans="1:2" x14ac:dyDescent="0.35">
      <c r="A271" s="24" t="s">
        <v>333</v>
      </c>
      <c r="B271">
        <v>2</v>
      </c>
    </row>
    <row r="272" spans="1:2" x14ac:dyDescent="0.35">
      <c r="A272" s="24" t="s">
        <v>335</v>
      </c>
      <c r="B272">
        <v>2</v>
      </c>
    </row>
    <row r="273" spans="1:2" x14ac:dyDescent="0.35">
      <c r="A273" s="24" t="s">
        <v>96</v>
      </c>
      <c r="B273">
        <v>1</v>
      </c>
    </row>
    <row r="274" spans="1:2" x14ac:dyDescent="0.35">
      <c r="A274" s="24" t="s">
        <v>150</v>
      </c>
      <c r="B274">
        <v>10</v>
      </c>
    </row>
    <row r="275" spans="1:2" x14ac:dyDescent="0.35">
      <c r="A275" s="24" t="s">
        <v>975</v>
      </c>
      <c r="B275">
        <v>4</v>
      </c>
    </row>
    <row r="276" spans="1:2" x14ac:dyDescent="0.35">
      <c r="A276" s="24" t="s">
        <v>1187</v>
      </c>
      <c r="B276">
        <v>1</v>
      </c>
    </row>
    <row r="277" spans="1:2" x14ac:dyDescent="0.35">
      <c r="A277" s="24" t="s">
        <v>965</v>
      </c>
      <c r="B277">
        <v>2</v>
      </c>
    </row>
    <row r="278" spans="1:2" x14ac:dyDescent="0.35">
      <c r="A278" s="24" t="s">
        <v>157</v>
      </c>
      <c r="B278">
        <v>1</v>
      </c>
    </row>
    <row r="279" spans="1:2" x14ac:dyDescent="0.35">
      <c r="A279" s="24" t="s">
        <v>971</v>
      </c>
      <c r="B279">
        <v>1</v>
      </c>
    </row>
    <row r="280" spans="1:2" x14ac:dyDescent="0.35">
      <c r="A280" s="24" t="s">
        <v>967</v>
      </c>
      <c r="B280">
        <v>2</v>
      </c>
    </row>
    <row r="281" spans="1:2" x14ac:dyDescent="0.35">
      <c r="A281" s="24" t="s">
        <v>973</v>
      </c>
      <c r="B281">
        <v>1</v>
      </c>
    </row>
    <row r="282" spans="1:2" x14ac:dyDescent="0.35">
      <c r="A282" s="24" t="s">
        <v>823</v>
      </c>
      <c r="B282">
        <v>1</v>
      </c>
    </row>
    <row r="283" spans="1:2" x14ac:dyDescent="0.35">
      <c r="A283" s="24" t="s">
        <v>1017</v>
      </c>
      <c r="B283">
        <v>1</v>
      </c>
    </row>
    <row r="284" spans="1:2" x14ac:dyDescent="0.35">
      <c r="A284" s="24" t="s">
        <v>213</v>
      </c>
      <c r="B284">
        <v>9</v>
      </c>
    </row>
    <row r="285" spans="1:2" x14ac:dyDescent="0.35">
      <c r="A285" s="24" t="s">
        <v>222</v>
      </c>
      <c r="B285">
        <v>1</v>
      </c>
    </row>
    <row r="286" spans="1:2" x14ac:dyDescent="0.35">
      <c r="A286" s="24" t="s">
        <v>223</v>
      </c>
      <c r="B286">
        <v>3</v>
      </c>
    </row>
    <row r="287" spans="1:2" x14ac:dyDescent="0.35">
      <c r="A287" s="24" t="s">
        <v>365</v>
      </c>
      <c r="B287">
        <v>5</v>
      </c>
    </row>
    <row r="288" spans="1:2" x14ac:dyDescent="0.35">
      <c r="A288" s="24" t="s">
        <v>371</v>
      </c>
      <c r="B288">
        <v>1</v>
      </c>
    </row>
    <row r="289" spans="1:2" x14ac:dyDescent="0.35">
      <c r="A289" s="24" t="s">
        <v>375</v>
      </c>
      <c r="B289">
        <v>1</v>
      </c>
    </row>
    <row r="290" spans="1:2" x14ac:dyDescent="0.35">
      <c r="A290" s="24" t="s">
        <v>373</v>
      </c>
      <c r="B290">
        <v>1</v>
      </c>
    </row>
    <row r="291" spans="1:2" x14ac:dyDescent="0.35">
      <c r="A291" s="24" t="s">
        <v>1005</v>
      </c>
      <c r="B291">
        <v>4</v>
      </c>
    </row>
    <row r="292" spans="1:2" x14ac:dyDescent="0.35">
      <c r="A292" s="24" t="s">
        <v>376</v>
      </c>
      <c r="B292">
        <v>1</v>
      </c>
    </row>
    <row r="293" spans="1:2" x14ac:dyDescent="0.35">
      <c r="A293" s="24" t="s">
        <v>1009</v>
      </c>
      <c r="B293">
        <v>2</v>
      </c>
    </row>
    <row r="294" spans="1:2" x14ac:dyDescent="0.35">
      <c r="A294" s="24" t="s">
        <v>1012</v>
      </c>
      <c r="B294">
        <v>3</v>
      </c>
    </row>
    <row r="295" spans="1:2" x14ac:dyDescent="0.35">
      <c r="A295" s="24" t="s">
        <v>1013</v>
      </c>
      <c r="B295">
        <v>2</v>
      </c>
    </row>
    <row r="296" spans="1:2" x14ac:dyDescent="0.35">
      <c r="A296" s="24" t="s">
        <v>1015</v>
      </c>
      <c r="B296">
        <v>1</v>
      </c>
    </row>
    <row r="297" spans="1:2" x14ac:dyDescent="0.35">
      <c r="A297" s="24" t="s">
        <v>1196</v>
      </c>
      <c r="B297">
        <v>1</v>
      </c>
    </row>
    <row r="298" spans="1:2" x14ac:dyDescent="0.35">
      <c r="A298" s="24" t="s">
        <v>534</v>
      </c>
      <c r="B298">
        <v>1</v>
      </c>
    </row>
    <row r="299" spans="1:2" x14ac:dyDescent="0.35">
      <c r="A299" s="24" t="s">
        <v>749</v>
      </c>
      <c r="B299">
        <v>1</v>
      </c>
    </row>
    <row r="300" spans="1:2" x14ac:dyDescent="0.35">
      <c r="A300" s="24" t="s">
        <v>750</v>
      </c>
      <c r="B300">
        <v>1</v>
      </c>
    </row>
    <row r="301" spans="1:2" x14ac:dyDescent="0.35">
      <c r="A301" s="24" t="s">
        <v>751</v>
      </c>
      <c r="B301">
        <v>1</v>
      </c>
    </row>
    <row r="302" spans="1:2" x14ac:dyDescent="0.35">
      <c r="A302" s="24" t="s">
        <v>869</v>
      </c>
      <c r="B302">
        <v>1</v>
      </c>
    </row>
    <row r="303" spans="1:2" x14ac:dyDescent="0.35">
      <c r="A303" s="24" t="s">
        <v>871</v>
      </c>
      <c r="B303">
        <v>1</v>
      </c>
    </row>
    <row r="304" spans="1:2" x14ac:dyDescent="0.35">
      <c r="A304" s="24" t="s">
        <v>873</v>
      </c>
      <c r="B304">
        <v>4</v>
      </c>
    </row>
    <row r="305" spans="1:2" x14ac:dyDescent="0.35">
      <c r="A305" s="24" t="s">
        <v>893</v>
      </c>
      <c r="B305">
        <v>3</v>
      </c>
    </row>
    <row r="306" spans="1:2" x14ac:dyDescent="0.35">
      <c r="A306" s="24" t="s">
        <v>894</v>
      </c>
      <c r="B306">
        <v>1</v>
      </c>
    </row>
    <row r="307" spans="1:2" x14ac:dyDescent="0.35">
      <c r="A307" s="24" t="s">
        <v>896</v>
      </c>
      <c r="B307">
        <v>2</v>
      </c>
    </row>
    <row r="308" spans="1:2" x14ac:dyDescent="0.35">
      <c r="A308" s="24" t="s">
        <v>899</v>
      </c>
      <c r="B308">
        <v>1</v>
      </c>
    </row>
    <row r="309" spans="1:2" x14ac:dyDescent="0.35">
      <c r="A309" s="24" t="s">
        <v>901</v>
      </c>
      <c r="B309">
        <v>3</v>
      </c>
    </row>
    <row r="310" spans="1:2" x14ac:dyDescent="0.35">
      <c r="A310" s="24" t="s">
        <v>876</v>
      </c>
      <c r="B310">
        <v>1</v>
      </c>
    </row>
    <row r="311" spans="1:2" x14ac:dyDescent="0.35">
      <c r="A311" s="24" t="s">
        <v>877</v>
      </c>
      <c r="B311">
        <v>3</v>
      </c>
    </row>
    <row r="312" spans="1:2" x14ac:dyDescent="0.35">
      <c r="A312" s="24" t="s">
        <v>881</v>
      </c>
      <c r="B312">
        <v>3</v>
      </c>
    </row>
    <row r="313" spans="1:2" x14ac:dyDescent="0.35">
      <c r="A313" s="24" t="s">
        <v>883</v>
      </c>
      <c r="B313">
        <v>3</v>
      </c>
    </row>
    <row r="314" spans="1:2" x14ac:dyDescent="0.35">
      <c r="A314" s="24" t="s">
        <v>886</v>
      </c>
      <c r="B314">
        <v>1</v>
      </c>
    </row>
    <row r="315" spans="1:2" x14ac:dyDescent="0.35">
      <c r="A315" s="24" t="s">
        <v>888</v>
      </c>
      <c r="B315">
        <v>2</v>
      </c>
    </row>
    <row r="316" spans="1:2" x14ac:dyDescent="0.35">
      <c r="A316" s="24" t="s">
        <v>891</v>
      </c>
      <c r="B316">
        <v>3</v>
      </c>
    </row>
    <row r="317" spans="1:2" x14ac:dyDescent="0.35">
      <c r="A317" s="24" t="s">
        <v>613</v>
      </c>
      <c r="B317">
        <v>1</v>
      </c>
    </row>
    <row r="318" spans="1:2" x14ac:dyDescent="0.35">
      <c r="A318" s="24" t="s">
        <v>956</v>
      </c>
      <c r="B318">
        <v>2</v>
      </c>
    </row>
    <row r="319" spans="1:2" x14ac:dyDescent="0.35">
      <c r="A319" s="24" t="s">
        <v>959</v>
      </c>
      <c r="B319">
        <v>5</v>
      </c>
    </row>
    <row r="320" spans="1:2" x14ac:dyDescent="0.35">
      <c r="A320" s="24" t="s">
        <v>962</v>
      </c>
      <c r="B320">
        <v>2</v>
      </c>
    </row>
    <row r="321" spans="1:2" x14ac:dyDescent="0.35">
      <c r="A321" s="24" t="s">
        <v>864</v>
      </c>
      <c r="B321">
        <v>4</v>
      </c>
    </row>
    <row r="322" spans="1:2" x14ac:dyDescent="0.35">
      <c r="A322" s="24" t="s">
        <v>867</v>
      </c>
      <c r="B322">
        <v>2</v>
      </c>
    </row>
    <row r="323" spans="1:2" x14ac:dyDescent="0.35">
      <c r="A323" s="24" t="s">
        <v>734</v>
      </c>
      <c r="B323">
        <v>5</v>
      </c>
    </row>
    <row r="324" spans="1:2" x14ac:dyDescent="0.35">
      <c r="A324" s="24" t="s">
        <v>737</v>
      </c>
      <c r="B324">
        <v>1</v>
      </c>
    </row>
    <row r="325" spans="1:2" x14ac:dyDescent="0.35">
      <c r="A325" s="24" t="s">
        <v>739</v>
      </c>
      <c r="B325">
        <v>1</v>
      </c>
    </row>
    <row r="326" spans="1:2" x14ac:dyDescent="0.35">
      <c r="A326" s="24" t="s">
        <v>741</v>
      </c>
      <c r="B326">
        <v>1</v>
      </c>
    </row>
    <row r="327" spans="1:2" x14ac:dyDescent="0.35">
      <c r="A327" s="24" t="s">
        <v>742</v>
      </c>
      <c r="B327">
        <v>1</v>
      </c>
    </row>
    <row r="328" spans="1:2" x14ac:dyDescent="0.35">
      <c r="A328" s="24" t="s">
        <v>724</v>
      </c>
      <c r="B328">
        <v>3</v>
      </c>
    </row>
    <row r="329" spans="1:2" x14ac:dyDescent="0.35">
      <c r="A329" s="24" t="s">
        <v>728</v>
      </c>
      <c r="B329">
        <v>4</v>
      </c>
    </row>
    <row r="330" spans="1:2" x14ac:dyDescent="0.35">
      <c r="A330" s="24" t="s">
        <v>731</v>
      </c>
      <c r="B330">
        <v>1</v>
      </c>
    </row>
    <row r="331" spans="1:2" x14ac:dyDescent="0.35">
      <c r="A331" s="24" t="s">
        <v>388</v>
      </c>
      <c r="B331">
        <v>1</v>
      </c>
    </row>
    <row r="332" spans="1:2" x14ac:dyDescent="0.35">
      <c r="A332" s="24" t="s">
        <v>1037</v>
      </c>
      <c r="B332">
        <v>2</v>
      </c>
    </row>
    <row r="333" spans="1:2" x14ac:dyDescent="0.35">
      <c r="A333" s="24" t="s">
        <v>390</v>
      </c>
      <c r="B333">
        <v>2</v>
      </c>
    </row>
    <row r="334" spans="1:2" x14ac:dyDescent="0.35">
      <c r="A334" s="24" t="s">
        <v>301</v>
      </c>
      <c r="B334">
        <v>2</v>
      </c>
    </row>
    <row r="335" spans="1:2" x14ac:dyDescent="0.35">
      <c r="A335" s="24" t="s">
        <v>392</v>
      </c>
      <c r="B335">
        <v>6</v>
      </c>
    </row>
    <row r="336" spans="1:2" x14ac:dyDescent="0.35">
      <c r="A336" s="24" t="s">
        <v>394</v>
      </c>
      <c r="B336">
        <v>5</v>
      </c>
    </row>
    <row r="337" spans="1:2" x14ac:dyDescent="0.35">
      <c r="A337" s="24" t="s">
        <v>1208</v>
      </c>
      <c r="B337">
        <v>3</v>
      </c>
    </row>
    <row r="338" spans="1:2" x14ac:dyDescent="0.35">
      <c r="A338" s="24" t="s">
        <v>401</v>
      </c>
      <c r="B338">
        <v>1</v>
      </c>
    </row>
    <row r="339" spans="1:2" x14ac:dyDescent="0.35">
      <c r="A339" s="24" t="s">
        <v>827</v>
      </c>
      <c r="B339">
        <v>7</v>
      </c>
    </row>
    <row r="340" spans="1:2" x14ac:dyDescent="0.35">
      <c r="A340" s="24" t="s">
        <v>857</v>
      </c>
      <c r="B340">
        <v>9</v>
      </c>
    </row>
    <row r="341" spans="1:2" x14ac:dyDescent="0.35">
      <c r="A341" s="24" t="s">
        <v>180</v>
      </c>
      <c r="B341">
        <v>9</v>
      </c>
    </row>
    <row r="342" spans="1:2" x14ac:dyDescent="0.35">
      <c r="A342" s="24" t="s">
        <v>833</v>
      </c>
      <c r="B342">
        <v>4</v>
      </c>
    </row>
    <row r="343" spans="1:2" x14ac:dyDescent="0.35">
      <c r="A343" s="24" t="s">
        <v>836</v>
      </c>
      <c r="B343">
        <v>6</v>
      </c>
    </row>
    <row r="344" spans="1:2" x14ac:dyDescent="0.35">
      <c r="A344" s="24" t="s">
        <v>841</v>
      </c>
      <c r="B344">
        <v>3</v>
      </c>
    </row>
    <row r="345" spans="1:2" x14ac:dyDescent="0.35">
      <c r="A345" s="24" t="s">
        <v>845</v>
      </c>
      <c r="B345">
        <v>4</v>
      </c>
    </row>
    <row r="346" spans="1:2" x14ac:dyDescent="0.35">
      <c r="A346" s="24" t="s">
        <v>843</v>
      </c>
      <c r="B346">
        <v>4</v>
      </c>
    </row>
    <row r="347" spans="1:2" x14ac:dyDescent="0.35">
      <c r="A347" s="24" t="s">
        <v>847</v>
      </c>
      <c r="B347">
        <v>4</v>
      </c>
    </row>
    <row r="348" spans="1:2" x14ac:dyDescent="0.35">
      <c r="A348" s="24" t="s">
        <v>1085</v>
      </c>
      <c r="B348">
        <v>7</v>
      </c>
    </row>
    <row r="349" spans="1:2" x14ac:dyDescent="0.35">
      <c r="A349" s="24" t="s">
        <v>855</v>
      </c>
      <c r="B349">
        <v>2</v>
      </c>
    </row>
    <row r="350" spans="1:2" x14ac:dyDescent="0.35">
      <c r="A350" s="24" t="s">
        <v>854</v>
      </c>
      <c r="B350">
        <v>3</v>
      </c>
    </row>
    <row r="351" spans="1:2" x14ac:dyDescent="0.35">
      <c r="A351" s="24" t="s">
        <v>617</v>
      </c>
      <c r="B351">
        <v>2</v>
      </c>
    </row>
    <row r="352" spans="1:2" x14ac:dyDescent="0.35">
      <c r="A352" s="24" t="s">
        <v>618</v>
      </c>
      <c r="B352">
        <v>1</v>
      </c>
    </row>
    <row r="353" spans="1:2" x14ac:dyDescent="0.35">
      <c r="A353" s="24" t="s">
        <v>5</v>
      </c>
      <c r="B353">
        <v>3</v>
      </c>
    </row>
    <row r="354" spans="1:2" x14ac:dyDescent="0.35">
      <c r="A354" s="24" t="s">
        <v>43</v>
      </c>
      <c r="B354">
        <v>1</v>
      </c>
    </row>
    <row r="355" spans="1:2" x14ac:dyDescent="0.35">
      <c r="A355" s="24" t="s">
        <v>45</v>
      </c>
      <c r="B355">
        <v>2</v>
      </c>
    </row>
    <row r="356" spans="1:2" x14ac:dyDescent="0.35">
      <c r="A356" s="24" t="s">
        <v>47</v>
      </c>
      <c r="B356">
        <v>3</v>
      </c>
    </row>
    <row r="357" spans="1:2" x14ac:dyDescent="0.35">
      <c r="A357" s="24" t="s">
        <v>52</v>
      </c>
      <c r="B357">
        <v>4</v>
      </c>
    </row>
    <row r="358" spans="1:2" x14ac:dyDescent="0.35">
      <c r="A358" s="24" t="s">
        <v>55</v>
      </c>
      <c r="B358">
        <v>7</v>
      </c>
    </row>
    <row r="359" spans="1:2" x14ac:dyDescent="0.35">
      <c r="A359" s="24" t="s">
        <v>59</v>
      </c>
      <c r="B359">
        <v>1</v>
      </c>
    </row>
    <row r="360" spans="1:2" x14ac:dyDescent="0.35">
      <c r="A360" s="24" t="s">
        <v>62</v>
      </c>
      <c r="B360">
        <v>1</v>
      </c>
    </row>
    <row r="361" spans="1:2" x14ac:dyDescent="0.35">
      <c r="A361" s="24" t="s">
        <v>60</v>
      </c>
      <c r="B361">
        <v>1</v>
      </c>
    </row>
    <row r="362" spans="1:2" x14ac:dyDescent="0.35">
      <c r="A362" s="24" t="s">
        <v>64</v>
      </c>
      <c r="B362">
        <v>4</v>
      </c>
    </row>
    <row r="363" spans="1:2" x14ac:dyDescent="0.35">
      <c r="A363" s="24" t="s">
        <v>67</v>
      </c>
      <c r="B363">
        <v>3</v>
      </c>
    </row>
    <row r="364" spans="1:2" x14ac:dyDescent="0.35">
      <c r="A364" s="24" t="s">
        <v>10</v>
      </c>
      <c r="B364">
        <v>2</v>
      </c>
    </row>
    <row r="365" spans="1:2" x14ac:dyDescent="0.35">
      <c r="A365" s="24" t="s">
        <v>12</v>
      </c>
      <c r="B365">
        <v>1</v>
      </c>
    </row>
    <row r="366" spans="1:2" x14ac:dyDescent="0.35">
      <c r="A366" s="24" t="s">
        <v>36</v>
      </c>
      <c r="B366">
        <v>8</v>
      </c>
    </row>
    <row r="367" spans="1:2" x14ac:dyDescent="0.35">
      <c r="A367" s="24" t="s">
        <v>41</v>
      </c>
      <c r="B367">
        <v>1</v>
      </c>
    </row>
    <row r="368" spans="1:2" x14ac:dyDescent="0.35">
      <c r="A368" s="24" t="s">
        <v>100</v>
      </c>
      <c r="B368">
        <v>3</v>
      </c>
    </row>
    <row r="369" spans="1:2" x14ac:dyDescent="0.35">
      <c r="A369" s="24" t="s">
        <v>104</v>
      </c>
      <c r="B369">
        <v>7</v>
      </c>
    </row>
    <row r="370" spans="1:2" x14ac:dyDescent="0.35">
      <c r="A370" s="24" t="s">
        <v>106</v>
      </c>
      <c r="B370">
        <v>6</v>
      </c>
    </row>
    <row r="371" spans="1:2" x14ac:dyDescent="0.35">
      <c r="A371" s="24" t="s">
        <v>110</v>
      </c>
      <c r="B371">
        <v>2</v>
      </c>
    </row>
    <row r="372" spans="1:2" x14ac:dyDescent="0.35">
      <c r="A372" s="24" t="s">
        <v>113</v>
      </c>
      <c r="B372">
        <v>1</v>
      </c>
    </row>
    <row r="373" spans="1:2" x14ac:dyDescent="0.35">
      <c r="A373" s="24" t="s">
        <v>115</v>
      </c>
      <c r="B373">
        <v>1</v>
      </c>
    </row>
    <row r="374" spans="1:2" x14ac:dyDescent="0.35">
      <c r="A374" s="24" t="s">
        <v>116</v>
      </c>
      <c r="B374">
        <v>1</v>
      </c>
    </row>
    <row r="375" spans="1:2" x14ac:dyDescent="0.35">
      <c r="A375" s="24" t="s">
        <v>94</v>
      </c>
      <c r="B375">
        <v>4</v>
      </c>
    </row>
    <row r="376" spans="1:2" x14ac:dyDescent="0.35">
      <c r="A376" s="24" t="s">
        <v>746</v>
      </c>
      <c r="B376">
        <v>1</v>
      </c>
    </row>
    <row r="377" spans="1:2" x14ac:dyDescent="0.35">
      <c r="A377" s="24" t="s">
        <v>747</v>
      </c>
      <c r="B377">
        <v>1</v>
      </c>
    </row>
    <row r="378" spans="1:2" x14ac:dyDescent="0.35">
      <c r="A378" s="24" t="s">
        <v>756</v>
      </c>
      <c r="B378">
        <v>1</v>
      </c>
    </row>
    <row r="379" spans="1:2" x14ac:dyDescent="0.35">
      <c r="A379" s="24" t="s">
        <v>624</v>
      </c>
      <c r="B379">
        <v>1</v>
      </c>
    </row>
    <row r="380" spans="1:2" x14ac:dyDescent="0.35">
      <c r="A380" s="24" t="s">
        <v>620</v>
      </c>
      <c r="B380">
        <v>3</v>
      </c>
    </row>
    <row r="381" spans="1:2" x14ac:dyDescent="0.35">
      <c r="A381" s="24" t="s">
        <v>753</v>
      </c>
      <c r="B381">
        <v>1</v>
      </c>
    </row>
    <row r="382" spans="1:2" x14ac:dyDescent="0.35">
      <c r="A382" s="24" t="s">
        <v>816</v>
      </c>
      <c r="B382">
        <v>1</v>
      </c>
    </row>
    <row r="383" spans="1:2" x14ac:dyDescent="0.35">
      <c r="A383" s="24" t="s">
        <v>905</v>
      </c>
      <c r="B383">
        <v>4</v>
      </c>
    </row>
    <row r="384" spans="1:2" x14ac:dyDescent="0.35">
      <c r="A384" s="24" t="s">
        <v>818</v>
      </c>
      <c r="B384">
        <v>2</v>
      </c>
    </row>
    <row r="385" spans="1:2" x14ac:dyDescent="0.35">
      <c r="A385" s="24" t="s">
        <v>821</v>
      </c>
      <c r="B385">
        <v>1</v>
      </c>
    </row>
    <row r="386" spans="1:2" x14ac:dyDescent="0.35">
      <c r="A386" s="24" t="s">
        <v>265</v>
      </c>
      <c r="B386">
        <v>1</v>
      </c>
    </row>
    <row r="387" spans="1:2" x14ac:dyDescent="0.35">
      <c r="A387" s="24" t="s">
        <v>459</v>
      </c>
      <c r="B387">
        <v>1</v>
      </c>
    </row>
    <row r="388" spans="1:2" x14ac:dyDescent="0.35">
      <c r="A388" s="24" t="s">
        <v>462</v>
      </c>
      <c r="B388">
        <v>6</v>
      </c>
    </row>
    <row r="389" spans="1:2" x14ac:dyDescent="0.35">
      <c r="A389" s="24" t="s">
        <v>309</v>
      </c>
      <c r="B389">
        <v>3</v>
      </c>
    </row>
    <row r="390" spans="1:2" x14ac:dyDescent="0.35">
      <c r="A390" s="24" t="s">
        <v>229</v>
      </c>
      <c r="B390">
        <v>1</v>
      </c>
    </row>
    <row r="391" spans="1:2" x14ac:dyDescent="0.35">
      <c r="A391" s="24" t="s">
        <v>230</v>
      </c>
      <c r="B391">
        <v>3</v>
      </c>
    </row>
    <row r="392" spans="1:2" x14ac:dyDescent="0.35">
      <c r="A392" s="24" t="s">
        <v>233</v>
      </c>
      <c r="B392">
        <v>1</v>
      </c>
    </row>
    <row r="393" spans="1:2" x14ac:dyDescent="0.35">
      <c r="A393" s="24" t="s">
        <v>238</v>
      </c>
      <c r="B393">
        <v>1</v>
      </c>
    </row>
    <row r="394" spans="1:2" x14ac:dyDescent="0.35">
      <c r="A394" s="24" t="s">
        <v>1305</v>
      </c>
      <c r="B394">
        <v>4</v>
      </c>
    </row>
    <row r="395" spans="1:2" x14ac:dyDescent="0.35">
      <c r="A395" s="24" t="s">
        <v>1346</v>
      </c>
      <c r="B395">
        <v>4</v>
      </c>
    </row>
    <row r="396" spans="1:2" x14ac:dyDescent="0.35">
      <c r="A396" s="24" t="s">
        <v>1300</v>
      </c>
      <c r="B396">
        <v>2</v>
      </c>
    </row>
    <row r="397" spans="1:2" x14ac:dyDescent="0.35">
      <c r="A397" s="24" t="s">
        <v>1357</v>
      </c>
      <c r="B397">
        <v>2</v>
      </c>
    </row>
    <row r="398" spans="1:2" x14ac:dyDescent="0.35">
      <c r="A398" s="24" t="s">
        <v>730</v>
      </c>
      <c r="B398">
        <v>1</v>
      </c>
    </row>
    <row r="399" spans="1:2" x14ac:dyDescent="0.35">
      <c r="A399" s="24" t="s">
        <v>1275</v>
      </c>
      <c r="B399">
        <v>4</v>
      </c>
    </row>
    <row r="400" spans="1:2" x14ac:dyDescent="0.35">
      <c r="A400" s="24" t="s">
        <v>1259</v>
      </c>
      <c r="B400">
        <v>1</v>
      </c>
    </row>
    <row r="401" spans="1:2" x14ac:dyDescent="0.35">
      <c r="A401" s="24" t="s">
        <v>1276</v>
      </c>
      <c r="B401">
        <v>1</v>
      </c>
    </row>
    <row r="402" spans="1:2" x14ac:dyDescent="0.35">
      <c r="A402" s="24" t="s">
        <v>1366</v>
      </c>
      <c r="B402">
        <v>1</v>
      </c>
    </row>
    <row r="403" spans="1:2" x14ac:dyDescent="0.35">
      <c r="A403" s="24" t="s">
        <v>1277</v>
      </c>
      <c r="B403">
        <v>1</v>
      </c>
    </row>
    <row r="404" spans="1:2" x14ac:dyDescent="0.35">
      <c r="A404" s="24" t="s">
        <v>1355</v>
      </c>
      <c r="B404">
        <v>1</v>
      </c>
    </row>
    <row r="405" spans="1:2" x14ac:dyDescent="0.35">
      <c r="A405" s="24" t="s">
        <v>1356</v>
      </c>
      <c r="B405">
        <v>1</v>
      </c>
    </row>
    <row r="406" spans="1:2" x14ac:dyDescent="0.35">
      <c r="A406" s="24" t="s">
        <v>1255</v>
      </c>
      <c r="B406">
        <v>999</v>
      </c>
    </row>
  </sheetData>
  <pageMargins left="0.7" right="0.7" top="0.75" bottom="0.75" header="0.3" footer="0.3"/>
  <pageSetup paperSize="9" orientation="portrait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Props1.xml><?xml version="1.0" encoding="utf-8"?>
<ds:datastoreItem xmlns:ds="http://schemas.openxmlformats.org/officeDocument/2006/customXml" ds:itemID="{070BC769-EF7D-480D-B1F4-BC2A04623998}">
  <ds:schemaRefs/>
</ds:datastoreItem>
</file>

<file path=customXml/itemProps2.xml><?xml version="1.0" encoding="utf-8"?>
<ds:datastoreItem xmlns:ds="http://schemas.openxmlformats.org/officeDocument/2006/customXml" ds:itemID="{D8A1CAB1-D741-4900-9CF7-4B33DEBCBCE6}">
  <ds:schemaRefs/>
</ds:datastoreItem>
</file>

<file path=customXml/itemProps3.xml><?xml version="1.0" encoding="utf-8"?>
<ds:datastoreItem xmlns:ds="http://schemas.openxmlformats.org/officeDocument/2006/customXml" ds:itemID="{83C5589C-A11F-4814-9C61-F68502B704EE}">
  <ds:schemaRefs/>
</ds:datastoreItem>
</file>

<file path=customXml/itemProps4.xml><?xml version="1.0" encoding="utf-8"?>
<ds:datastoreItem xmlns:ds="http://schemas.openxmlformats.org/officeDocument/2006/customXml" ds:itemID="{9CD8FBAF-B905-45EF-9753-3B6F282F71B9}">
  <ds:schemaRefs/>
</ds:datastoreItem>
</file>

<file path=customXml/itemProps5.xml><?xml version="1.0" encoding="utf-8"?>
<ds:datastoreItem xmlns:ds="http://schemas.openxmlformats.org/officeDocument/2006/customXml" ds:itemID="{C82FD4FE-52BD-4722-AE46-7C906D377AD4}">
  <ds:schemaRefs>
    <ds:schemaRef ds:uri="http://www.w3.org/2001/XMLSchema"/>
    <ds:schemaRef ds:uri="http://microsoft.data.visualization.Client.Excel/1.0"/>
  </ds:schemaRefs>
</ds:datastoreItem>
</file>

<file path=customXml/itemProps6.xml><?xml version="1.0" encoding="utf-8"?>
<ds:datastoreItem xmlns:ds="http://schemas.openxmlformats.org/officeDocument/2006/customXml" ds:itemID="{D7FE34B8-B655-4168-9B6C-69432F32FADB}">
  <ds:schemaRefs/>
</ds:datastoreItem>
</file>

<file path=customXml/itemProps7.xml><?xml version="1.0" encoding="utf-8"?>
<ds:datastoreItem xmlns:ds="http://schemas.openxmlformats.org/officeDocument/2006/customXml" ds:itemID="{DB8C5E1D-8885-487A-B846-C3DD8EBC6685}">
  <ds:schemaRefs/>
</ds:datastoreItem>
</file>

<file path=customXml/itemProps8.xml><?xml version="1.0" encoding="utf-8"?>
<ds:datastoreItem xmlns:ds="http://schemas.openxmlformats.org/officeDocument/2006/customXml" ds:itemID="{49E9FEAE-8DB8-450E-9E5D-6B7C4DCAB992}">
  <ds:schemaRefs/>
</ds:datastoreItem>
</file>

<file path=customXml/itemProps9.xml><?xml version="1.0" encoding="utf-8"?>
<ds:datastoreItem xmlns:ds="http://schemas.openxmlformats.org/officeDocument/2006/customXml" ds:itemID="{F9319882-4DEC-4058-AA34-BDA5B0CC4499}">
  <ds:schemaRefs/>
</ds:datastoreItem>
</file>

<file path=customXml/itemProps10.xml><?xml version="1.0" encoding="utf-8"?>
<ds:datastoreItem xmlns:ds="http://schemas.openxmlformats.org/officeDocument/2006/customXml" ds:itemID="{F0A74AAA-D8CC-4921-AD2D-5B64DC277D91}">
  <ds:schemaRefs/>
</ds:datastoreItem>
</file>

<file path=customXml/itemProps11.xml><?xml version="1.0" encoding="utf-8"?>
<ds:datastoreItem xmlns:ds="http://schemas.openxmlformats.org/officeDocument/2006/customXml" ds:itemID="{9955BB2B-2FC5-438C-B4AA-D4C1633DE016}">
  <ds:schemaRefs/>
</ds:datastoreItem>
</file>

<file path=customXml/itemProps12.xml><?xml version="1.0" encoding="utf-8"?>
<ds:datastoreItem xmlns:ds="http://schemas.openxmlformats.org/officeDocument/2006/customXml" ds:itemID="{B92E7DC5-0D41-4E92-8255-C5E8D4796A6E}">
  <ds:schemaRefs/>
</ds:datastoreItem>
</file>

<file path=customXml/itemProps13.xml><?xml version="1.0" encoding="utf-8"?>
<ds:datastoreItem xmlns:ds="http://schemas.openxmlformats.org/officeDocument/2006/customXml" ds:itemID="{873F8684-89A1-4205-B5C1-BD6E2C1445B1}">
  <ds:schemaRefs/>
</ds:datastoreItem>
</file>

<file path=customXml/itemProps14.xml><?xml version="1.0" encoding="utf-8"?>
<ds:datastoreItem xmlns:ds="http://schemas.openxmlformats.org/officeDocument/2006/customXml" ds:itemID="{92A097BF-DD3F-495D-AA2C-400D5703490F}">
  <ds:schemaRefs>
    <ds:schemaRef ds:uri="http://www.w3.org/2001/XMLSchema"/>
    <ds:schemaRef ds:uri="http://microsoft.data.visualization.engine.tours/1.0"/>
  </ds:schemaRefs>
</ds:datastoreItem>
</file>

<file path=customXml/itemProps15.xml><?xml version="1.0" encoding="utf-8"?>
<ds:datastoreItem xmlns:ds="http://schemas.openxmlformats.org/officeDocument/2006/customXml" ds:itemID="{AB65BF90-E389-452E-96FF-2E429AFCC5D8}">
  <ds:schemaRefs/>
</ds:datastoreItem>
</file>

<file path=customXml/itemProps16.xml><?xml version="1.0" encoding="utf-8"?>
<ds:datastoreItem xmlns:ds="http://schemas.openxmlformats.org/officeDocument/2006/customXml" ds:itemID="{D2ED9C9B-ECA2-4034-874B-6AF5A09FCCE4}">
  <ds:schemaRefs/>
</ds:datastoreItem>
</file>

<file path=customXml/itemProps17.xml><?xml version="1.0" encoding="utf-8"?>
<ds:datastoreItem xmlns:ds="http://schemas.openxmlformats.org/officeDocument/2006/customXml" ds:itemID="{D099088C-082A-410F-8CED-32670B2066EA}">
  <ds:schemaRefs/>
</ds:datastoreItem>
</file>

<file path=customXml/itemProps18.xml><?xml version="1.0" encoding="utf-8"?>
<ds:datastoreItem xmlns:ds="http://schemas.openxmlformats.org/officeDocument/2006/customXml" ds:itemID="{E1B2B604-BB35-4655-88B2-431D5948E97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5</vt:i4>
      </vt:variant>
    </vt:vector>
  </HeadingPairs>
  <TitlesOfParts>
    <vt:vector size="15" baseType="lpstr">
      <vt:lpstr>Noms de les cases per Barris</vt:lpstr>
      <vt:lpstr>Estadístiques</vt:lpstr>
      <vt:lpstr>Nivell d'us</vt:lpstr>
      <vt:lpstr>Estructura morfològica</vt:lpstr>
      <vt:lpstr>Tipologia semàntica</vt:lpstr>
      <vt:lpstr>Cases sense nom conegut</vt:lpstr>
      <vt:lpstr>Noms de cases i comerços</vt:lpstr>
      <vt:lpstr>Noms de cases</vt:lpstr>
      <vt:lpstr>Noms cases sense repetir</vt:lpstr>
      <vt:lpstr>Clasificacions</vt:lpstr>
      <vt:lpstr>BdD_Noms_Vella_Solsona</vt:lpstr>
      <vt:lpstr>'Noms de cases i comerços'!Print_Area</vt:lpstr>
      <vt:lpstr>'Noms cases sense repetir'!Print_Titles</vt:lpstr>
      <vt:lpstr>'Noms de cases'!Print_Titles</vt:lpstr>
      <vt:lpstr>'Noms de cases i comerços'!Print_Titles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 Boixirla</dc:creator>
  <cp:lastModifiedBy>Miquel Boix Planes</cp:lastModifiedBy>
  <cp:lastPrinted>2026-01-23T21:01:11Z</cp:lastPrinted>
  <dcterms:created xsi:type="dcterms:W3CDTF">2015-06-05T18:19:34Z</dcterms:created>
  <dcterms:modified xsi:type="dcterms:W3CDTF">2026-01-23T21:01:27Z</dcterms:modified>
</cp:coreProperties>
</file>